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awiawi/Documents/Projekte/PM/Vorlagen/"/>
    </mc:Choice>
  </mc:AlternateContent>
  <xr:revisionPtr revIDLastSave="0" documentId="13_ncr:1_{254FDFF6-77A1-064F-871F-960CDF31C1A6}" xr6:coauthVersionLast="34" xr6:coauthVersionMax="34" xr10:uidLastSave="{00000000-0000-0000-0000-000000000000}"/>
  <bookViews>
    <workbookView xWindow="0" yWindow="0" windowWidth="28800" windowHeight="18000" tabRatio="500" xr2:uid="{00000000-000D-0000-FFFF-FFFF00000000}"/>
  </bookViews>
  <sheets>
    <sheet name="RAID" sheetId="3" r:id="rId1"/>
    <sheet name="Risks" sheetId="1" r:id="rId2"/>
    <sheet name="Assumptions" sheetId="4" r:id="rId3"/>
    <sheet name="Issues" sheetId="5" r:id="rId4"/>
    <sheet name="Dependencies" sheetId="6" r:id="rId5"/>
    <sheet name="Data" sheetId="2" r:id="rId6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E5" i="6"/>
  <c r="L10" i="3" s="1"/>
  <c r="E4" i="6"/>
  <c r="L9" i="3" s="1"/>
  <c r="E3" i="6"/>
  <c r="L8" i="3" s="1"/>
  <c r="E2" i="6"/>
  <c r="L7" i="3" s="1"/>
  <c r="G13" i="6"/>
  <c r="H13" i="6" s="1"/>
  <c r="E5" i="5"/>
  <c r="I10" i="3" s="1"/>
  <c r="E4" i="5"/>
  <c r="I9" i="3" s="1"/>
  <c r="E3" i="5"/>
  <c r="I8" i="3" s="1"/>
  <c r="E2" i="5"/>
  <c r="I7" i="3" s="1"/>
  <c r="G19" i="5"/>
  <c r="I19" i="5" s="1"/>
  <c r="G13" i="5"/>
  <c r="I13" i="5" s="1"/>
  <c r="E5" i="4"/>
  <c r="F10" i="3" s="1"/>
  <c r="E4" i="4"/>
  <c r="F9" i="3" s="1"/>
  <c r="E3" i="4"/>
  <c r="F8" i="3" s="1"/>
  <c r="E2" i="4"/>
  <c r="F7" i="3" s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L5" i="3" l="1"/>
  <c r="F5" i="3"/>
  <c r="I5" i="3"/>
  <c r="E2" i="1"/>
  <c r="C7" i="3" s="1"/>
  <c r="E5" i="1"/>
  <c r="C10" i="3" s="1"/>
  <c r="E4" i="1"/>
  <c r="C9" i="3" s="1"/>
  <c r="E3" i="1"/>
  <c r="C8" i="3" s="1"/>
  <c r="C5" i="3" l="1"/>
</calcChain>
</file>

<file path=xl/sharedStrings.xml><?xml version="1.0" encoding="utf-8"?>
<sst xmlns="http://schemas.openxmlformats.org/spreadsheetml/2006/main" count="187" uniqueCount="65">
  <si>
    <t>Nr.</t>
  </si>
  <si>
    <t>Risiko</t>
  </si>
  <si>
    <t>Auswirkungen</t>
  </si>
  <si>
    <t>Risikowert</t>
  </si>
  <si>
    <t>Einstufung</t>
  </si>
  <si>
    <t>Maßnahme</t>
  </si>
  <si>
    <t>Trend</t>
  </si>
  <si>
    <t>Nächster Termin</t>
  </si>
  <si>
    <t>Verantwortlicher</t>
  </si>
  <si>
    <t>TW</t>
  </si>
  <si>
    <t>EW</t>
  </si>
  <si>
    <t>Risiko 1</t>
  </si>
  <si>
    <t>Risiko 2</t>
  </si>
  <si>
    <t>Risiko 4</t>
  </si>
  <si>
    <t>Risiko 3</t>
  </si>
  <si>
    <t>Risiko 5</t>
  </si>
  <si>
    <t>Auswirkung 1</t>
  </si>
  <si>
    <t>Auswirkung 2</t>
  </si>
  <si>
    <t>Auswirkung 3</t>
  </si>
  <si>
    <t>Auswirkung 4</t>
  </si>
  <si>
    <t>Auswirkung 5</t>
  </si>
  <si>
    <t>Risiken</t>
  </si>
  <si>
    <t>Punkte</t>
  </si>
  <si>
    <t>Niedrig</t>
  </si>
  <si>
    <t>Mittel</t>
  </si>
  <si>
    <t>Hoch</t>
  </si>
  <si>
    <t>Kritisch</t>
  </si>
  <si>
    <t>Maßnahme 1</t>
  </si>
  <si>
    <t>Maßnahme 2</t>
  </si>
  <si>
    <t>Maßnahme 3</t>
  </si>
  <si>
    <t>Maßnahme 4</t>
  </si>
  <si>
    <t>Maßnahme 5</t>
  </si>
  <si>
    <t>Risks</t>
  </si>
  <si>
    <t>R</t>
  </si>
  <si>
    <t>A</t>
  </si>
  <si>
    <t>I</t>
  </si>
  <si>
    <t>D</t>
  </si>
  <si>
    <t>Assumptions</t>
  </si>
  <si>
    <t>Issues</t>
  </si>
  <si>
    <t>Dependencies</t>
  </si>
  <si>
    <t>Assumption</t>
  </si>
  <si>
    <t>Bewertung</t>
  </si>
  <si>
    <t>Annahme 1</t>
  </si>
  <si>
    <t>Annahme 2</t>
  </si>
  <si>
    <t>Annahme 3</t>
  </si>
  <si>
    <t>Annahme 4</t>
  </si>
  <si>
    <t>Annahme 5</t>
  </si>
  <si>
    <t>Anzahl</t>
  </si>
  <si>
    <t>Issue</t>
  </si>
  <si>
    <t>Status</t>
  </si>
  <si>
    <t>Priotität</t>
  </si>
  <si>
    <t>Nächste Schritte</t>
  </si>
  <si>
    <t>Beschreibung</t>
  </si>
  <si>
    <t>Dependency</t>
  </si>
  <si>
    <t>kritisch</t>
  </si>
  <si>
    <t>Annahme 6</t>
  </si>
  <si>
    <t>Problem 1</t>
  </si>
  <si>
    <t>Problem 2</t>
  </si>
  <si>
    <t>Problem 3</t>
  </si>
  <si>
    <t>Problem 4</t>
  </si>
  <si>
    <t>Problem 5</t>
  </si>
  <si>
    <t>Offen</t>
  </si>
  <si>
    <t>In Arbeit</t>
  </si>
  <si>
    <t>Entscheidung nötig</t>
  </si>
  <si>
    <t>Behoben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</si>
</sst>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2"/>
      <color theme="0"/>
      <name val="Century Gothic"/>
      <family val="1"/>
    </font>
    <font>
      <b/>
      <sz val="36"/>
      <color theme="0"/>
      <name val="Century Gothic"/>
      <family val="1"/>
    </font>
    <font>
      <b/>
      <sz val="12"/>
      <color theme="1"/>
      <name val="Century Gothic"/>
      <family val="1"/>
    </font>
    <font>
      <sz val="11"/>
      <color theme="0"/>
      <name val="Century Gothic"/>
      <family val="1"/>
    </font>
    <font>
      <sz val="11"/>
      <color theme="1"/>
      <name val="Century Gothic"/>
      <family val="1"/>
    </font>
    <font>
      <sz val="10"/>
      <name val="Arial"/>
      <family val="2"/>
    </font>
    <font>
      <sz val="10"/>
      <color rgb="FF9999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/>
    <xf numFmtId="0" fontId="7" fillId="0" borderId="0" xfId="0" applyFont="1" applyAlignment="1"/>
    <xf numFmtId="164" fontId="8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8" fillId="0" borderId="0" xfId="0" applyFont="1" applyAlignment="1">
      <alignment horizontal="left" inden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left" vertical="center" indent="1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3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Standard" xfId="0" builtinId="0"/>
  </cellStyles>
  <dxfs count="2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EC8385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9" defaultPivotStyle="PivotStyleMedium7"/>
  <colors>
    <mruColors>
      <color rgb="FFEC83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45-564D-841C-9BA7BBDEA2AC}"/>
              </c:ext>
            </c:extLst>
          </c:dPt>
          <c:dPt>
            <c:idx val="1"/>
            <c:bubble3D val="0"/>
            <c:spPr>
              <a:solidFill>
                <a:srgbClr val="EC838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45-564D-841C-9BA7BBDEA2AC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45-564D-841C-9BA7BBDEA2AC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45-564D-841C-9BA7BBDEA2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RAID!$B$7:$B$10</c:f>
              <c:strCache>
                <c:ptCount val="4"/>
                <c:pt idx="0">
                  <c:v>Niedrig</c:v>
                </c:pt>
                <c:pt idx="1">
                  <c:v>Mittel</c:v>
                </c:pt>
                <c:pt idx="2">
                  <c:v>Hoch</c:v>
                </c:pt>
                <c:pt idx="3">
                  <c:v>Kritisch</c:v>
                </c:pt>
              </c:strCache>
            </c:strRef>
          </c:cat>
          <c:val>
            <c:numRef>
              <c:f>RAID!$C$7:$C$10</c:f>
              <c:numCache>
                <c:formatCode>General</c:formatCode>
                <c:ptCount val="4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45-564D-841C-9BA7BBDEA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70-AD4D-B194-287A90EF61F8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70-AD4D-B194-287A90EF61F8}"/>
              </c:ext>
            </c:extLst>
          </c:dPt>
          <c:dPt>
            <c:idx val="2"/>
            <c:bubble3D val="0"/>
            <c:spPr>
              <a:solidFill>
                <a:srgbClr val="EC838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270-AD4D-B194-287A90EF61F8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270-AD4D-B194-287A90EF61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RAID!$E$7:$E$10</c:f>
              <c:strCache>
                <c:ptCount val="4"/>
                <c:pt idx="0">
                  <c:v>Niedrig</c:v>
                </c:pt>
                <c:pt idx="1">
                  <c:v>Mittel</c:v>
                </c:pt>
                <c:pt idx="2">
                  <c:v>Hoch</c:v>
                </c:pt>
                <c:pt idx="3">
                  <c:v>Kritisch</c:v>
                </c:pt>
              </c:strCache>
            </c:strRef>
          </c:cat>
          <c:val>
            <c:numRef>
              <c:f>RAID!$F$7:$F$10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70-AD4D-B194-287A90EF6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70-4E4B-A9EB-D4874DDC62E2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70-4E4B-A9EB-D4874DDC62E2}"/>
              </c:ext>
            </c:extLst>
          </c:dPt>
          <c:dPt>
            <c:idx val="2"/>
            <c:bubble3D val="0"/>
            <c:spPr>
              <a:solidFill>
                <a:srgbClr val="EC838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70-4E4B-A9EB-D4874DDC62E2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C70-4E4B-A9EB-D4874DDC62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RAID!$H$7:$H$10</c:f>
              <c:strCache>
                <c:ptCount val="4"/>
                <c:pt idx="0">
                  <c:v>Niedrig</c:v>
                </c:pt>
                <c:pt idx="1">
                  <c:v>Mittel</c:v>
                </c:pt>
                <c:pt idx="2">
                  <c:v>Hoch</c:v>
                </c:pt>
                <c:pt idx="3">
                  <c:v>Kritisch</c:v>
                </c:pt>
              </c:strCache>
            </c:strRef>
          </c:cat>
          <c:val>
            <c:numRef>
              <c:f>RAID!$I$7:$I$10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70-4E4B-A9EB-D4874DDC6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BF-CD47-B997-CB3F11640F0E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BF-CD47-B997-CB3F11640F0E}"/>
              </c:ext>
            </c:extLst>
          </c:dPt>
          <c:dPt>
            <c:idx val="2"/>
            <c:bubble3D val="0"/>
            <c:spPr>
              <a:solidFill>
                <a:srgbClr val="EC838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BF-CD47-B997-CB3F11640F0E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DBF-CD47-B997-CB3F11640F0E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BF-CD47-B997-CB3F11640F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RAID!$B$7:$B$10</c:f>
              <c:strCache>
                <c:ptCount val="4"/>
                <c:pt idx="0">
                  <c:v>Niedrig</c:v>
                </c:pt>
                <c:pt idx="1">
                  <c:v>Mittel</c:v>
                </c:pt>
                <c:pt idx="2">
                  <c:v>Hoch</c:v>
                </c:pt>
                <c:pt idx="3">
                  <c:v>Kritisch</c:v>
                </c:pt>
              </c:strCache>
            </c:strRef>
          </c:cat>
          <c:val>
            <c:numRef>
              <c:f>RAID!$L$7:$L$10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BF-CD47-B997-CB3F11640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165100</xdr:rowOff>
    </xdr:from>
    <xdr:to>
      <xdr:col>3</xdr:col>
      <xdr:colOff>25400</xdr:colOff>
      <xdr:row>21</xdr:row>
      <xdr:rowOff>25400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190500</xdr:colOff>
      <xdr:row>11</xdr:row>
      <xdr:rowOff>177800</xdr:rowOff>
    </xdr:from>
    <xdr:to>
      <xdr:col>6</xdr:col>
      <xdr:colOff>38100</xdr:colOff>
      <xdr:row>21</xdr:row>
      <xdr:rowOff>38100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11</xdr:row>
      <xdr:rowOff>190500</xdr:rowOff>
    </xdr:from>
    <xdr:to>
      <xdr:col>9</xdr:col>
      <xdr:colOff>12700</xdr:colOff>
      <xdr:row>21</xdr:row>
      <xdr:rowOff>50800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228600</xdr:colOff>
      <xdr:row>12</xdr:row>
      <xdr:rowOff>0</xdr:rowOff>
    </xdr:from>
    <xdr:to>
      <xdr:col>12</xdr:col>
      <xdr:colOff>25400</xdr:colOff>
      <xdr:row>21</xdr:row>
      <xdr:rowOff>63500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RISIKOTABELLE" displayName="RISIKOTABELLE" ref="B7:L17" totalsRowShown="0" headerRowDxfId="120" dataDxfId="119">
  <autoFilter ref="B7:L17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Nr." dataDxfId="118"/>
    <tableColumn id="2" xr3:uid="{00000000-0010-0000-0000-000002000000}" name="Risiko" dataDxfId="117"/>
    <tableColumn id="3" xr3:uid="{00000000-0010-0000-0000-000003000000}" name="Auswirkungen" dataDxfId="116"/>
    <tableColumn id="4" xr3:uid="{00000000-0010-0000-0000-000004000000}" name="TW" dataDxfId="115"/>
    <tableColumn id="5" xr3:uid="{00000000-0010-0000-0000-000005000000}" name="EW" dataDxfId="114"/>
    <tableColumn id="6" xr3:uid="{00000000-0010-0000-0000-000006000000}" name="Risikowert" dataDxfId="113">
      <calculatedColumnFormula>IF(RISIKOTABELLE[[#This Row],[TW]]*RISIKOTABELLE[[#This Row],[EW]]&gt;0,RISIKOTABELLE[[#This Row],[TW]]*RISIKOTABELLE[[#This Row],[EW]],"")</calculatedColumnFormula>
    </tableColumn>
    <tableColumn id="7" xr3:uid="{00000000-0010-0000-0000-000007000000}" name="Einstufung" dataDxfId="112">
      <calculatedColumnFormula>VLOOKUP(RISIKOTABELLE[[#This Row],[Risikowert]],HILFSTABELLE_RISIKOEINSTUFUNG[],2.1)</calculatedColumnFormula>
    </tableColumn>
    <tableColumn id="8" xr3:uid="{00000000-0010-0000-0000-000008000000}" name="Maßnahme" dataDxfId="111"/>
    <tableColumn id="9" xr3:uid="{00000000-0010-0000-0000-000009000000}" name="Trend" dataDxfId="110"/>
    <tableColumn id="10" xr3:uid="{00000000-0010-0000-0000-00000A000000}" name="Nächster Termin" dataDxfId="109"/>
    <tableColumn id="11" xr3:uid="{00000000-0010-0000-0000-00000B000000}" name="Verantwortlicher" dataDxfId="1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le5" displayName="Tabelle5" ref="B7:H13" totalsRowShown="0" headerRowDxfId="79" dataDxfId="78">
  <autoFilter ref="B7:H13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Nr." dataDxfId="77"/>
    <tableColumn id="2" xr3:uid="{00000000-0010-0000-0100-000002000000}" name="Assumption" dataDxfId="76"/>
    <tableColumn id="3" xr3:uid="{00000000-0010-0000-0100-000003000000}" name="Auswirkungen" dataDxfId="75"/>
    <tableColumn id="4" xr3:uid="{00000000-0010-0000-0100-000004000000}" name="Bewertung" dataDxfId="74"/>
    <tableColumn id="5" xr3:uid="{00000000-0010-0000-0100-000005000000}" name="Maßnahme" dataDxfId="73"/>
    <tableColumn id="6" xr3:uid="{00000000-0010-0000-0100-000006000000}" name="Nächster Termin" dataDxfId="72"/>
    <tableColumn id="7" xr3:uid="{00000000-0010-0000-0100-000007000000}" name="Verantwortlicher" dataDxfId="7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elle6" displayName="Tabelle6" ref="B7:I12" totalsRowShown="0" headerRowDxfId="42" dataDxfId="41">
  <autoFilter ref="B7:I12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200-000001000000}" name="Nr." dataDxfId="40"/>
    <tableColumn id="2" xr3:uid="{00000000-0010-0000-0200-000002000000}" name="Issue" dataDxfId="39"/>
    <tableColumn id="3" xr3:uid="{00000000-0010-0000-0200-000003000000}" name="Beschreibung" dataDxfId="38"/>
    <tableColumn id="4" xr3:uid="{00000000-0010-0000-0200-000004000000}" name="Priotität" dataDxfId="37"/>
    <tableColumn id="5" xr3:uid="{00000000-0010-0000-0200-000005000000}" name="Status" dataDxfId="36"/>
    <tableColumn id="6" xr3:uid="{00000000-0010-0000-0200-000006000000}" name="Nächste Schritte" dataDxfId="35"/>
    <tableColumn id="7" xr3:uid="{00000000-0010-0000-0200-000007000000}" name="Nächster Termin" dataDxfId="34"/>
    <tableColumn id="8" xr3:uid="{00000000-0010-0000-0200-000008000000}" name="Verantwortlicher" dataDxfId="33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elle7" displayName="Tabelle7" ref="B7:H12" totalsRowShown="0" headerRowDxfId="8" dataDxfId="7">
  <autoFilter ref="B7:H12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Nr." dataDxfId="6"/>
    <tableColumn id="2" xr3:uid="{00000000-0010-0000-0300-000002000000}" name="Dependency" dataDxfId="5"/>
    <tableColumn id="3" xr3:uid="{00000000-0010-0000-0300-000003000000}" name="Beschreibung" dataDxfId="4"/>
    <tableColumn id="4" xr3:uid="{00000000-0010-0000-0300-000004000000}" name="Priotität" dataDxfId="3"/>
    <tableColumn id="5" xr3:uid="{00000000-0010-0000-0300-000005000000}" name="Maßnahme" dataDxfId="2"/>
    <tableColumn id="6" xr3:uid="{00000000-0010-0000-0300-000006000000}" name="Nächster Termin" dataDxfId="1"/>
    <tableColumn id="7" xr3:uid="{00000000-0010-0000-0300-000007000000}" name="Verantwortlicher" dataDxfId="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W" displayName="TW" ref="A1:A7" totalsRowShown="0">
  <autoFilter ref="A1:A7" xr:uid="{00000000-0009-0000-0100-000001000000}"/>
  <tableColumns count="1">
    <tableColumn id="1" xr3:uid="{00000000-0010-0000-0400-000001000000}" name="TW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elle2" displayName="Tabelle2" ref="B1:C6" totalsRowShown="0">
  <autoFilter ref="B1:C6" xr:uid="{00000000-0009-0000-0100-000002000000}"/>
  <tableColumns count="2">
    <tableColumn id="1" xr3:uid="{00000000-0010-0000-0500-000001000000}" name="EW"/>
    <tableColumn id="2" xr3:uid="{00000000-0010-0000-0500-000002000000}" name="Trend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HILFSTABELLE_RISIKOEINSTUFUNG" displayName="HILFSTABELLE_RISIKOEINSTUFUNG" ref="E1:F5" totalsRowShown="0">
  <autoFilter ref="E1:F5" xr:uid="{00000000-0009-0000-0100-000003000000}">
    <filterColumn colId="0" hiddenButton="1"/>
    <filterColumn colId="1" hiddenButton="1"/>
  </autoFilter>
  <tableColumns count="2">
    <tableColumn id="1" xr3:uid="{00000000-0010-0000-0600-000001000000}" name="Punkte"/>
    <tableColumn id="2" xr3:uid="{00000000-0010-0000-0600-000002000000}" name="Einstufung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elle9" displayName="Tabelle9" ref="H1:H5" totalsRowShown="0">
  <autoFilter ref="H1:H5" xr:uid="{00000000-0009-0000-0100-000009000000}"/>
  <tableColumns count="1">
    <tableColumn id="1" xr3:uid="{00000000-0010-0000-0700-000001000000}" name="Statu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3"/>
  <sheetViews>
    <sheetView showGridLines="0" tabSelected="1" view="pageLayout" zoomScaleNormal="100" workbookViewId="0">
      <selection activeCell="N27" sqref="N27"/>
    </sheetView>
  </sheetViews>
  <sheetFormatPr baseColWidth="10" defaultRowHeight="16" x14ac:dyDescent="0.2"/>
  <cols>
    <col min="1" max="1" width="3.6640625" style="1" customWidth="1"/>
    <col min="2" max="2" width="11.33203125" style="1" customWidth="1"/>
    <col min="3" max="3" width="10.83203125" style="1"/>
    <col min="4" max="4" width="3" style="1" customWidth="1"/>
    <col min="5" max="6" width="10.83203125" style="1"/>
    <col min="7" max="7" width="2.83203125" style="1" customWidth="1"/>
    <col min="8" max="9" width="10.83203125" style="1"/>
    <col min="10" max="10" width="3.1640625" style="1" customWidth="1"/>
    <col min="11" max="16384" width="10.83203125" style="1"/>
  </cols>
  <sheetData>
    <row r="2" spans="2:15" ht="45" x14ac:dyDescent="0.45">
      <c r="B2" s="25" t="s">
        <v>33</v>
      </c>
      <c r="C2" s="25"/>
      <c r="E2" s="25" t="s">
        <v>34</v>
      </c>
      <c r="F2" s="25"/>
      <c r="H2" s="25" t="s">
        <v>35</v>
      </c>
      <c r="I2" s="25"/>
      <c r="K2" s="25" t="s">
        <v>36</v>
      </c>
      <c r="L2" s="25"/>
    </row>
    <row r="3" spans="2:15" s="11" customFormat="1" ht="18" customHeight="1" x14ac:dyDescent="0.2">
      <c r="B3" s="26" t="s">
        <v>32</v>
      </c>
      <c r="C3" s="26"/>
      <c r="E3" s="26" t="s">
        <v>37</v>
      </c>
      <c r="F3" s="26"/>
      <c r="H3" s="26" t="s">
        <v>38</v>
      </c>
      <c r="I3" s="26"/>
      <c r="K3" s="26" t="s">
        <v>39</v>
      </c>
      <c r="L3" s="26"/>
    </row>
    <row r="5" spans="2:15" x14ac:dyDescent="0.2">
      <c r="B5" s="10" t="s">
        <v>47</v>
      </c>
      <c r="C5" s="2">
        <f>SUM(C7:C10)</f>
        <v>10</v>
      </c>
      <c r="E5" s="10" t="s">
        <v>47</v>
      </c>
      <c r="F5" s="2">
        <f>SUM(F7:F10)</f>
        <v>6</v>
      </c>
      <c r="H5" s="10" t="s">
        <v>47</v>
      </c>
      <c r="I5" s="2">
        <f>SUM(I7:I10)</f>
        <v>5</v>
      </c>
      <c r="K5" s="10" t="s">
        <v>47</v>
      </c>
      <c r="L5" s="2">
        <f>SUM(L7:L10)</f>
        <v>5</v>
      </c>
    </row>
    <row r="6" spans="2:15" x14ac:dyDescent="0.2">
      <c r="N6" s="23"/>
      <c r="O6" s="23"/>
    </row>
    <row r="7" spans="2:15" s="5" customFormat="1" ht="19" customHeight="1" x14ac:dyDescent="0.2">
      <c r="B7" s="6" t="s">
        <v>23</v>
      </c>
      <c r="C7" s="7">
        <f>Risks!E2</f>
        <v>4</v>
      </c>
      <c r="E7" s="6" t="s">
        <v>23</v>
      </c>
      <c r="F7" s="7">
        <f>Assumptions!E2</f>
        <v>1</v>
      </c>
      <c r="H7" s="6" t="s">
        <v>23</v>
      </c>
      <c r="I7" s="7">
        <f>Issues!E2</f>
        <v>1</v>
      </c>
      <c r="K7" s="6" t="s">
        <v>23</v>
      </c>
      <c r="L7" s="7">
        <f>Dependencies!E2</f>
        <v>3</v>
      </c>
      <c r="N7" s="24"/>
      <c r="O7" s="24"/>
    </row>
    <row r="8" spans="2:15" s="5" customFormat="1" ht="19" customHeight="1" x14ac:dyDescent="0.2">
      <c r="B8" s="6" t="s">
        <v>24</v>
      </c>
      <c r="C8" s="8">
        <f>Risks!E3</f>
        <v>1</v>
      </c>
      <c r="E8" s="6" t="s">
        <v>24</v>
      </c>
      <c r="F8" s="8">
        <f>Assumptions!E3</f>
        <v>1</v>
      </c>
      <c r="H8" s="6" t="s">
        <v>24</v>
      </c>
      <c r="I8" s="8">
        <f>Issues!E3</f>
        <v>1</v>
      </c>
      <c r="K8" s="6" t="s">
        <v>24</v>
      </c>
      <c r="L8" s="8">
        <f>Dependencies!E3</f>
        <v>1</v>
      </c>
      <c r="N8" s="24"/>
      <c r="O8" s="24"/>
    </row>
    <row r="9" spans="2:15" s="5" customFormat="1" ht="19" customHeight="1" x14ac:dyDescent="0.2">
      <c r="B9" s="6" t="s">
        <v>25</v>
      </c>
      <c r="C9" s="8">
        <f>Risks!E4</f>
        <v>3</v>
      </c>
      <c r="E9" s="6" t="s">
        <v>25</v>
      </c>
      <c r="F9" s="8">
        <f>Assumptions!E4</f>
        <v>1</v>
      </c>
      <c r="H9" s="6" t="s">
        <v>25</v>
      </c>
      <c r="I9" s="8">
        <f>Issues!E4</f>
        <v>1</v>
      </c>
      <c r="K9" s="6" t="s">
        <v>25</v>
      </c>
      <c r="L9" s="8">
        <f>Dependencies!E4</f>
        <v>0</v>
      </c>
      <c r="N9" s="24"/>
      <c r="O9" s="24"/>
    </row>
    <row r="10" spans="2:15" s="5" customFormat="1" ht="19" customHeight="1" x14ac:dyDescent="0.2">
      <c r="B10" s="6" t="s">
        <v>26</v>
      </c>
      <c r="C10" s="9">
        <f>Risks!E5</f>
        <v>2</v>
      </c>
      <c r="E10" s="6" t="s">
        <v>26</v>
      </c>
      <c r="F10" s="9">
        <f>Assumptions!E5</f>
        <v>3</v>
      </c>
      <c r="H10" s="6" t="s">
        <v>26</v>
      </c>
      <c r="I10" s="9">
        <f>Issues!E5</f>
        <v>2</v>
      </c>
      <c r="K10" s="6" t="s">
        <v>26</v>
      </c>
      <c r="L10" s="9">
        <f>Dependencies!E5</f>
        <v>1</v>
      </c>
      <c r="N10" s="24"/>
      <c r="O10" s="24"/>
    </row>
    <row r="11" spans="2:15" x14ac:dyDescent="0.2">
      <c r="N11" s="23"/>
      <c r="O11" s="23"/>
    </row>
    <row r="12" spans="2:15" x14ac:dyDescent="0.2">
      <c r="N12" s="23"/>
      <c r="O12" s="23"/>
    </row>
    <row r="13" spans="2:15" x14ac:dyDescent="0.2">
      <c r="N13" s="23"/>
      <c r="O13" s="23"/>
    </row>
  </sheetData>
  <mergeCells count="8">
    <mergeCell ref="K2:L2"/>
    <mergeCell ref="K3:L3"/>
    <mergeCell ref="B3:C3"/>
    <mergeCell ref="B2:C2"/>
    <mergeCell ref="E2:F2"/>
    <mergeCell ref="E3:F3"/>
    <mergeCell ref="H2:I2"/>
    <mergeCell ref="H3:I3"/>
  </mergeCells>
  <conditionalFormatting sqref="B7">
    <cfRule type="containsText" dxfId="212" priority="125" operator="containsText" text="Kritisch">
      <formula>NOT(ISERROR(SEARCH("Kritisch",B7)))</formula>
    </cfRule>
    <cfRule type="containsText" dxfId="211" priority="126" operator="containsText" text="Mittel">
      <formula>NOT(ISERROR(SEARCH("Mittel",B7)))</formula>
    </cfRule>
    <cfRule type="containsText" dxfId="210" priority="127" operator="containsText" text="Hoch">
      <formula>NOT(ISERROR(SEARCH("Hoch",B7)))</formula>
    </cfRule>
    <cfRule type="containsText" dxfId="209" priority="128" operator="containsText" text="Niedrig">
      <formula>NOT(ISERROR(SEARCH("Niedrig",B7)))</formula>
    </cfRule>
  </conditionalFormatting>
  <conditionalFormatting sqref="B8">
    <cfRule type="containsText" dxfId="208" priority="121" operator="containsText" text="Kritisch">
      <formula>NOT(ISERROR(SEARCH("Kritisch",B8)))</formula>
    </cfRule>
    <cfRule type="containsText" dxfId="207" priority="122" operator="containsText" text="Mittel">
      <formula>NOT(ISERROR(SEARCH("Mittel",B8)))</formula>
    </cfRule>
    <cfRule type="containsText" dxfId="206" priority="123" operator="containsText" text="Hoch">
      <formula>NOT(ISERROR(SEARCH("Hoch",B8)))</formula>
    </cfRule>
    <cfRule type="containsText" dxfId="205" priority="124" operator="containsText" text="Niedrig">
      <formula>NOT(ISERROR(SEARCH("Niedrig",B8)))</formula>
    </cfRule>
  </conditionalFormatting>
  <conditionalFormatting sqref="B9">
    <cfRule type="containsText" dxfId="204" priority="117" operator="containsText" text="Kritisch">
      <formula>NOT(ISERROR(SEARCH("Kritisch",B9)))</formula>
    </cfRule>
    <cfRule type="containsText" dxfId="203" priority="118" operator="containsText" text="Mittel">
      <formula>NOT(ISERROR(SEARCH("Mittel",B9)))</formula>
    </cfRule>
    <cfRule type="containsText" dxfId="202" priority="119" operator="containsText" text="Hoch">
      <formula>NOT(ISERROR(SEARCH("Hoch",B9)))</formula>
    </cfRule>
    <cfRule type="containsText" dxfId="201" priority="120" operator="containsText" text="Niedrig">
      <formula>NOT(ISERROR(SEARCH("Niedrig",B9)))</formula>
    </cfRule>
  </conditionalFormatting>
  <conditionalFormatting sqref="B10">
    <cfRule type="containsText" dxfId="200" priority="113" operator="containsText" text="Kritisch">
      <formula>NOT(ISERROR(SEARCH("Kritisch",B10)))</formula>
    </cfRule>
    <cfRule type="containsText" dxfId="199" priority="114" operator="containsText" text="Mittel">
      <formula>NOT(ISERROR(SEARCH("Mittel",B10)))</formula>
    </cfRule>
    <cfRule type="containsText" dxfId="198" priority="115" operator="containsText" text="Hoch">
      <formula>NOT(ISERROR(SEARCH("Hoch",B10)))</formula>
    </cfRule>
    <cfRule type="containsText" dxfId="197" priority="116" operator="containsText" text="Niedrig">
      <formula>NOT(ISERROR(SEARCH("Niedrig",B10)))</formula>
    </cfRule>
  </conditionalFormatting>
  <conditionalFormatting sqref="E7">
    <cfRule type="containsText" dxfId="196" priority="109" operator="containsText" text="Kritisch">
      <formula>NOT(ISERROR(SEARCH("Kritisch",E7)))</formula>
    </cfRule>
    <cfRule type="containsText" dxfId="195" priority="110" operator="containsText" text="Mittel">
      <formula>NOT(ISERROR(SEARCH("Mittel",E7)))</formula>
    </cfRule>
    <cfRule type="containsText" dxfId="194" priority="111" operator="containsText" text="Hoch">
      <formula>NOT(ISERROR(SEARCH("Hoch",E7)))</formula>
    </cfRule>
    <cfRule type="containsText" dxfId="193" priority="112" operator="containsText" text="Niedrig">
      <formula>NOT(ISERROR(SEARCH("Niedrig",E7)))</formula>
    </cfRule>
  </conditionalFormatting>
  <conditionalFormatting sqref="E8">
    <cfRule type="containsText" dxfId="192" priority="105" operator="containsText" text="Kritisch">
      <formula>NOT(ISERROR(SEARCH("Kritisch",E8)))</formula>
    </cfRule>
    <cfRule type="containsText" dxfId="191" priority="106" operator="containsText" text="Mittel">
      <formula>NOT(ISERROR(SEARCH("Mittel",E8)))</formula>
    </cfRule>
    <cfRule type="containsText" dxfId="190" priority="107" operator="containsText" text="Hoch">
      <formula>NOT(ISERROR(SEARCH("Hoch",E8)))</formula>
    </cfRule>
    <cfRule type="containsText" dxfId="189" priority="108" operator="containsText" text="Niedrig">
      <formula>NOT(ISERROR(SEARCH("Niedrig",E8)))</formula>
    </cfRule>
  </conditionalFormatting>
  <conditionalFormatting sqref="E9">
    <cfRule type="containsText" dxfId="188" priority="101" operator="containsText" text="Kritisch">
      <formula>NOT(ISERROR(SEARCH("Kritisch",E9)))</formula>
    </cfRule>
    <cfRule type="containsText" dxfId="187" priority="102" operator="containsText" text="Mittel">
      <formula>NOT(ISERROR(SEARCH("Mittel",E9)))</formula>
    </cfRule>
    <cfRule type="containsText" dxfId="186" priority="103" operator="containsText" text="Hoch">
      <formula>NOT(ISERROR(SEARCH("Hoch",E9)))</formula>
    </cfRule>
    <cfRule type="containsText" dxfId="185" priority="104" operator="containsText" text="Niedrig">
      <formula>NOT(ISERROR(SEARCH("Niedrig",E9)))</formula>
    </cfRule>
  </conditionalFormatting>
  <conditionalFormatting sqref="E10">
    <cfRule type="containsText" dxfId="184" priority="97" operator="containsText" text="Kritisch">
      <formula>NOT(ISERROR(SEARCH("Kritisch",E10)))</formula>
    </cfRule>
    <cfRule type="containsText" dxfId="183" priority="98" operator="containsText" text="Mittel">
      <formula>NOT(ISERROR(SEARCH("Mittel",E10)))</formula>
    </cfRule>
    <cfRule type="containsText" dxfId="182" priority="99" operator="containsText" text="Hoch">
      <formula>NOT(ISERROR(SEARCH("Hoch",E10)))</formula>
    </cfRule>
    <cfRule type="containsText" dxfId="181" priority="100" operator="containsText" text="Niedrig">
      <formula>NOT(ISERROR(SEARCH("Niedrig",E10)))</formula>
    </cfRule>
  </conditionalFormatting>
  <conditionalFormatting sqref="H7">
    <cfRule type="containsText" dxfId="180" priority="93" operator="containsText" text="Kritisch">
      <formula>NOT(ISERROR(SEARCH("Kritisch",H7)))</formula>
    </cfRule>
    <cfRule type="containsText" dxfId="179" priority="94" operator="containsText" text="Mittel">
      <formula>NOT(ISERROR(SEARCH("Mittel",H7)))</formula>
    </cfRule>
    <cfRule type="containsText" dxfId="178" priority="95" operator="containsText" text="Hoch">
      <formula>NOT(ISERROR(SEARCH("Hoch",H7)))</formula>
    </cfRule>
    <cfRule type="containsText" dxfId="177" priority="96" operator="containsText" text="Niedrig">
      <formula>NOT(ISERROR(SEARCH("Niedrig",H7)))</formula>
    </cfRule>
  </conditionalFormatting>
  <conditionalFormatting sqref="H8">
    <cfRule type="containsText" dxfId="176" priority="89" operator="containsText" text="Kritisch">
      <formula>NOT(ISERROR(SEARCH("Kritisch",H8)))</formula>
    </cfRule>
    <cfRule type="containsText" dxfId="175" priority="90" operator="containsText" text="Mittel">
      <formula>NOT(ISERROR(SEARCH("Mittel",H8)))</formula>
    </cfRule>
    <cfRule type="containsText" dxfId="174" priority="91" operator="containsText" text="Hoch">
      <formula>NOT(ISERROR(SEARCH("Hoch",H8)))</formula>
    </cfRule>
    <cfRule type="containsText" dxfId="173" priority="92" operator="containsText" text="Niedrig">
      <formula>NOT(ISERROR(SEARCH("Niedrig",H8)))</formula>
    </cfRule>
  </conditionalFormatting>
  <conditionalFormatting sqref="H9">
    <cfRule type="containsText" dxfId="172" priority="85" operator="containsText" text="Kritisch">
      <formula>NOT(ISERROR(SEARCH("Kritisch",H9)))</formula>
    </cfRule>
    <cfRule type="containsText" dxfId="171" priority="86" operator="containsText" text="Mittel">
      <formula>NOT(ISERROR(SEARCH("Mittel",H9)))</formula>
    </cfRule>
    <cfRule type="containsText" dxfId="170" priority="87" operator="containsText" text="Hoch">
      <formula>NOT(ISERROR(SEARCH("Hoch",H9)))</formula>
    </cfRule>
    <cfRule type="containsText" dxfId="169" priority="88" operator="containsText" text="Niedrig">
      <formula>NOT(ISERROR(SEARCH("Niedrig",H9)))</formula>
    </cfRule>
  </conditionalFormatting>
  <conditionalFormatting sqref="H10">
    <cfRule type="containsText" dxfId="168" priority="81" operator="containsText" text="Kritisch">
      <formula>NOT(ISERROR(SEARCH("Kritisch",H10)))</formula>
    </cfRule>
    <cfRule type="containsText" dxfId="167" priority="82" operator="containsText" text="Mittel">
      <formula>NOT(ISERROR(SEARCH("Mittel",H10)))</formula>
    </cfRule>
    <cfRule type="containsText" dxfId="166" priority="83" operator="containsText" text="Hoch">
      <formula>NOT(ISERROR(SEARCH("Hoch",H10)))</formula>
    </cfRule>
    <cfRule type="containsText" dxfId="165" priority="84" operator="containsText" text="Niedrig">
      <formula>NOT(ISERROR(SEARCH("Niedrig",H10)))</formula>
    </cfRule>
  </conditionalFormatting>
  <conditionalFormatting sqref="K7">
    <cfRule type="containsText" dxfId="164" priority="77" operator="containsText" text="Kritisch">
      <formula>NOT(ISERROR(SEARCH("Kritisch",K7)))</formula>
    </cfRule>
    <cfRule type="containsText" dxfId="163" priority="78" operator="containsText" text="Mittel">
      <formula>NOT(ISERROR(SEARCH("Mittel",K7)))</formula>
    </cfRule>
    <cfRule type="containsText" dxfId="162" priority="79" operator="containsText" text="Hoch">
      <formula>NOT(ISERROR(SEARCH("Hoch",K7)))</formula>
    </cfRule>
    <cfRule type="containsText" dxfId="161" priority="80" operator="containsText" text="Niedrig">
      <formula>NOT(ISERROR(SEARCH("Niedrig",K7)))</formula>
    </cfRule>
  </conditionalFormatting>
  <conditionalFormatting sqref="K8">
    <cfRule type="containsText" dxfId="160" priority="73" operator="containsText" text="Kritisch">
      <formula>NOT(ISERROR(SEARCH("Kritisch",K8)))</formula>
    </cfRule>
    <cfRule type="containsText" dxfId="159" priority="74" operator="containsText" text="Mittel">
      <formula>NOT(ISERROR(SEARCH("Mittel",K8)))</formula>
    </cfRule>
    <cfRule type="containsText" dxfId="158" priority="75" operator="containsText" text="Hoch">
      <formula>NOT(ISERROR(SEARCH("Hoch",K8)))</formula>
    </cfRule>
    <cfRule type="containsText" dxfId="157" priority="76" operator="containsText" text="Niedrig">
      <formula>NOT(ISERROR(SEARCH("Niedrig",K8)))</formula>
    </cfRule>
  </conditionalFormatting>
  <conditionalFormatting sqref="K9">
    <cfRule type="containsText" dxfId="156" priority="69" operator="containsText" text="Kritisch">
      <formula>NOT(ISERROR(SEARCH("Kritisch",K9)))</formula>
    </cfRule>
    <cfRule type="containsText" dxfId="155" priority="70" operator="containsText" text="Mittel">
      <formula>NOT(ISERROR(SEARCH("Mittel",K9)))</formula>
    </cfRule>
    <cfRule type="containsText" dxfId="154" priority="71" operator="containsText" text="Hoch">
      <formula>NOT(ISERROR(SEARCH("Hoch",K9)))</formula>
    </cfRule>
    <cfRule type="containsText" dxfId="153" priority="72" operator="containsText" text="Niedrig">
      <formula>NOT(ISERROR(SEARCH("Niedrig",K9)))</formula>
    </cfRule>
  </conditionalFormatting>
  <conditionalFormatting sqref="K10">
    <cfRule type="containsText" dxfId="152" priority="65" operator="containsText" text="Kritisch">
      <formula>NOT(ISERROR(SEARCH("Kritisch",K10)))</formula>
    </cfRule>
    <cfRule type="containsText" dxfId="151" priority="66" operator="containsText" text="Mittel">
      <formula>NOT(ISERROR(SEARCH("Mittel",K10)))</formula>
    </cfRule>
    <cfRule type="containsText" dxfId="150" priority="67" operator="containsText" text="Hoch">
      <formula>NOT(ISERROR(SEARCH("Hoch",K10)))</formula>
    </cfRule>
    <cfRule type="containsText" dxfId="149" priority="68" operator="containsText" text="Niedrig">
      <formula>NOT(ISERROR(SEARCH("Niedrig",K10)))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/>
  <headerFooter>
    <oddHeader>&amp;R&amp;"Helvetica,Standard"&amp;10&amp;K000000https://projekte-leicht-gemacht.de</oddHeader>
    <oddFooter>&amp;R&amp;"Helvetica,Standard"&amp;10&amp;K000000https://projekte-leicht-gemacht.de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41"/>
  <sheetViews>
    <sheetView showGridLines="0" view="pageLayout" zoomScaleNormal="100" workbookViewId="0">
      <selection activeCell="G2" sqref="G2"/>
    </sheetView>
  </sheetViews>
  <sheetFormatPr baseColWidth="10" defaultRowHeight="16" x14ac:dyDescent="0.2"/>
  <cols>
    <col min="1" max="1" width="3.1640625" style="5" customWidth="1"/>
    <col min="2" max="2" width="6.33203125" style="6" customWidth="1"/>
    <col min="3" max="3" width="19.83203125" style="5" customWidth="1"/>
    <col min="4" max="4" width="19" style="5" customWidth="1"/>
    <col min="5" max="6" width="6.6640625" style="6" customWidth="1"/>
    <col min="7" max="7" width="13.1640625" style="6" customWidth="1"/>
    <col min="8" max="8" width="16" style="6" customWidth="1"/>
    <col min="9" max="9" width="23.1640625" style="5" customWidth="1"/>
    <col min="10" max="10" width="14.83203125" style="5" customWidth="1"/>
    <col min="11" max="12" width="21.1640625" style="5" customWidth="1"/>
    <col min="13" max="16384" width="10.83203125" style="5"/>
  </cols>
  <sheetData>
    <row r="2" spans="2:12" x14ac:dyDescent="0.2">
      <c r="B2" s="27" t="s">
        <v>21</v>
      </c>
      <c r="C2" s="27"/>
      <c r="D2" s="6" t="s">
        <v>23</v>
      </c>
      <c r="E2" s="7">
        <f>COUNTIF(RISIKOTABELLE[Einstufung],"Niedrig")</f>
        <v>4</v>
      </c>
    </row>
    <row r="3" spans="2:12" x14ac:dyDescent="0.2">
      <c r="D3" s="6" t="s">
        <v>24</v>
      </c>
      <c r="E3" s="8">
        <f>COUNTIF(RISIKOTABELLE[Einstufung],"Mittel")</f>
        <v>1</v>
      </c>
    </row>
    <row r="4" spans="2:12" x14ac:dyDescent="0.2">
      <c r="D4" s="6" t="s">
        <v>25</v>
      </c>
      <c r="E4" s="8">
        <f>COUNTIF(RISIKOTABELLE[Einstufung],"Hoch")</f>
        <v>3</v>
      </c>
    </row>
    <row r="5" spans="2:12" x14ac:dyDescent="0.2">
      <c r="D5" s="6" t="s">
        <v>26</v>
      </c>
      <c r="E5" s="9">
        <f>COUNTIF(RISIKOTABELLE[Einstufung],"Kritisch")</f>
        <v>2</v>
      </c>
    </row>
    <row r="7" spans="2:12" ht="19" customHeight="1" x14ac:dyDescent="0.2">
      <c r="B7" s="4" t="s">
        <v>0</v>
      </c>
      <c r="C7" s="3" t="s">
        <v>1</v>
      </c>
      <c r="D7" s="3" t="s">
        <v>2</v>
      </c>
      <c r="E7" s="4" t="s">
        <v>9</v>
      </c>
      <c r="F7" s="4" t="s">
        <v>10</v>
      </c>
      <c r="G7" s="4" t="s">
        <v>3</v>
      </c>
      <c r="H7" s="4" t="s">
        <v>4</v>
      </c>
      <c r="I7" s="3" t="s">
        <v>5</v>
      </c>
      <c r="J7" s="3" t="s">
        <v>6</v>
      </c>
      <c r="K7" s="3" t="s">
        <v>7</v>
      </c>
      <c r="L7" s="3" t="s">
        <v>8</v>
      </c>
    </row>
    <row r="8" spans="2:12" ht="19" customHeight="1" x14ac:dyDescent="0.2">
      <c r="B8" s="20">
        <v>1</v>
      </c>
      <c r="C8" s="21" t="s">
        <v>11</v>
      </c>
      <c r="D8" s="21" t="s">
        <v>16</v>
      </c>
      <c r="E8" s="20">
        <v>2</v>
      </c>
      <c r="F8" s="20">
        <v>4</v>
      </c>
      <c r="G8" s="20">
        <f>IF(RISIKOTABELLE[[#This Row],[TW]]*RISIKOTABELLE[[#This Row],[EW]]&gt;0,RISIKOTABELLE[[#This Row],[TW]]*RISIKOTABELLE[[#This Row],[EW]],"")</f>
        <v>8</v>
      </c>
      <c r="H8" s="20" t="str">
        <f>VLOOKUP(RISIKOTABELLE[[#This Row],[Risikowert]],HILFSTABELLE_RISIKOEINSTUFUNG[],2.1)</f>
        <v>Mittel</v>
      </c>
      <c r="I8" s="21" t="s">
        <v>27</v>
      </c>
      <c r="J8" s="20">
        <v>3</v>
      </c>
      <c r="K8" s="21"/>
      <c r="L8" s="21"/>
    </row>
    <row r="9" spans="2:12" ht="19" customHeight="1" x14ac:dyDescent="0.2">
      <c r="B9" s="20">
        <v>2</v>
      </c>
      <c r="C9" s="21" t="s">
        <v>12</v>
      </c>
      <c r="D9" s="21" t="s">
        <v>17</v>
      </c>
      <c r="E9" s="20">
        <v>5</v>
      </c>
      <c r="F9" s="20">
        <v>1</v>
      </c>
      <c r="G9" s="20">
        <f>IF(RISIKOTABELLE[[#This Row],[TW]]*RISIKOTABELLE[[#This Row],[EW]]&gt;0,RISIKOTABELLE[[#This Row],[TW]]*RISIKOTABELLE[[#This Row],[EW]],"")</f>
        <v>5</v>
      </c>
      <c r="H9" s="20" t="str">
        <f>VLOOKUP(RISIKOTABELLE[[#This Row],[Risikowert]],HILFSTABELLE_RISIKOEINSTUFUNG[],2.1)</f>
        <v>Niedrig</v>
      </c>
      <c r="I9" s="21" t="s">
        <v>28</v>
      </c>
      <c r="J9" s="20">
        <v>5</v>
      </c>
      <c r="K9" s="21"/>
      <c r="L9" s="21"/>
    </row>
    <row r="10" spans="2:12" ht="19" customHeight="1" x14ac:dyDescent="0.2">
      <c r="B10" s="20">
        <v>3</v>
      </c>
      <c r="C10" s="21" t="s">
        <v>14</v>
      </c>
      <c r="D10" s="21" t="s">
        <v>18</v>
      </c>
      <c r="E10" s="20">
        <v>3</v>
      </c>
      <c r="F10" s="20">
        <v>6</v>
      </c>
      <c r="G10" s="20">
        <f>IF(RISIKOTABELLE[[#This Row],[TW]]*RISIKOTABELLE[[#This Row],[EW]]&gt;0,RISIKOTABELLE[[#This Row],[TW]]*RISIKOTABELLE[[#This Row],[EW]],"")</f>
        <v>18</v>
      </c>
      <c r="H10" s="20" t="str">
        <f>VLOOKUP(RISIKOTABELLE[[#This Row],[Risikowert]],HILFSTABELLE_RISIKOEINSTUFUNG[],2.1)</f>
        <v>Hoch</v>
      </c>
      <c r="I10" s="21" t="s">
        <v>29</v>
      </c>
      <c r="J10" s="20">
        <v>2</v>
      </c>
      <c r="K10" s="21"/>
      <c r="L10" s="21"/>
    </row>
    <row r="11" spans="2:12" ht="19" customHeight="1" x14ac:dyDescent="0.2">
      <c r="B11" s="20">
        <v>4</v>
      </c>
      <c r="C11" s="21" t="s">
        <v>13</v>
      </c>
      <c r="D11" s="21" t="s">
        <v>19</v>
      </c>
      <c r="E11" s="20">
        <v>1</v>
      </c>
      <c r="F11" s="20">
        <v>3</v>
      </c>
      <c r="G11" s="20">
        <f>IF(RISIKOTABELLE[[#This Row],[TW]]*RISIKOTABELLE[[#This Row],[EW]]&gt;0,RISIKOTABELLE[[#This Row],[TW]]*RISIKOTABELLE[[#This Row],[EW]],"")</f>
        <v>3</v>
      </c>
      <c r="H11" s="20" t="str">
        <f>VLOOKUP(RISIKOTABELLE[[#This Row],[Risikowert]],HILFSTABELLE_RISIKOEINSTUFUNG[],2.1)</f>
        <v>Niedrig</v>
      </c>
      <c r="I11" s="21" t="s">
        <v>30</v>
      </c>
      <c r="J11" s="20">
        <v>1</v>
      </c>
      <c r="K11" s="21"/>
      <c r="L11" s="21"/>
    </row>
    <row r="12" spans="2:12" ht="19" customHeight="1" x14ac:dyDescent="0.2">
      <c r="B12" s="20">
        <v>5</v>
      </c>
      <c r="C12" s="21" t="s">
        <v>15</v>
      </c>
      <c r="D12" s="21" t="s">
        <v>20</v>
      </c>
      <c r="E12" s="20">
        <v>5</v>
      </c>
      <c r="F12" s="20">
        <v>5</v>
      </c>
      <c r="G12" s="20">
        <f>IF(RISIKOTABELLE[[#This Row],[TW]]*RISIKOTABELLE[[#This Row],[EW]]&gt;0,RISIKOTABELLE[[#This Row],[TW]]*RISIKOTABELLE[[#This Row],[EW]],"")</f>
        <v>25</v>
      </c>
      <c r="H12" s="20" t="str">
        <f>VLOOKUP(RISIKOTABELLE[[#This Row],[Risikowert]],HILFSTABELLE_RISIKOEINSTUFUNG[],2.1)</f>
        <v>Kritisch</v>
      </c>
      <c r="I12" s="21" t="s">
        <v>31</v>
      </c>
      <c r="J12" s="20">
        <v>3</v>
      </c>
      <c r="K12" s="21"/>
      <c r="L12" s="21"/>
    </row>
    <row r="13" spans="2:12" ht="19" customHeight="1" x14ac:dyDescent="0.2">
      <c r="B13" s="20">
        <v>5</v>
      </c>
      <c r="C13" s="21" t="s">
        <v>11</v>
      </c>
      <c r="D13" s="21" t="s">
        <v>16</v>
      </c>
      <c r="E13" s="20">
        <v>4</v>
      </c>
      <c r="F13" s="20">
        <v>4</v>
      </c>
      <c r="G13" s="20">
        <f>IF(RISIKOTABELLE[[#This Row],[TW]]*RISIKOTABELLE[[#This Row],[EW]]&gt;0,RISIKOTABELLE[[#This Row],[TW]]*RISIKOTABELLE[[#This Row],[EW]],"")</f>
        <v>16</v>
      </c>
      <c r="H13" s="20" t="str">
        <f>VLOOKUP(RISIKOTABELLE[[#This Row],[Risikowert]],HILFSTABELLE_RISIKOEINSTUFUNG[],2.1)</f>
        <v>Hoch</v>
      </c>
      <c r="I13" s="21" t="s">
        <v>27</v>
      </c>
      <c r="J13" s="20">
        <v>3</v>
      </c>
      <c r="K13" s="21"/>
      <c r="L13" s="21"/>
    </row>
    <row r="14" spans="2:12" ht="19" customHeight="1" x14ac:dyDescent="0.2">
      <c r="B14" s="20">
        <v>5</v>
      </c>
      <c r="C14" s="21" t="s">
        <v>12</v>
      </c>
      <c r="D14" s="21" t="s">
        <v>17</v>
      </c>
      <c r="E14" s="20">
        <v>5</v>
      </c>
      <c r="F14" s="20">
        <v>1</v>
      </c>
      <c r="G14" s="20">
        <f>IF(RISIKOTABELLE[[#This Row],[TW]]*RISIKOTABELLE[[#This Row],[EW]]&gt;0,RISIKOTABELLE[[#This Row],[TW]]*RISIKOTABELLE[[#This Row],[EW]],"")</f>
        <v>5</v>
      </c>
      <c r="H14" s="20" t="str">
        <f>VLOOKUP(RISIKOTABELLE[[#This Row],[Risikowert]],HILFSTABELLE_RISIKOEINSTUFUNG[],2.1)</f>
        <v>Niedrig</v>
      </c>
      <c r="I14" s="21" t="s">
        <v>28</v>
      </c>
      <c r="J14" s="20">
        <v>4</v>
      </c>
      <c r="K14" s="21"/>
      <c r="L14" s="21"/>
    </row>
    <row r="15" spans="2:12" ht="19" customHeight="1" x14ac:dyDescent="0.2">
      <c r="B15" s="20">
        <v>5</v>
      </c>
      <c r="C15" s="21" t="s">
        <v>14</v>
      </c>
      <c r="D15" s="21" t="s">
        <v>18</v>
      </c>
      <c r="E15" s="20">
        <v>3</v>
      </c>
      <c r="F15" s="20">
        <v>6</v>
      </c>
      <c r="G15" s="20">
        <f>IF(RISIKOTABELLE[[#This Row],[TW]]*RISIKOTABELLE[[#This Row],[EW]]&gt;0,RISIKOTABELLE[[#This Row],[TW]]*RISIKOTABELLE[[#This Row],[EW]],"")</f>
        <v>18</v>
      </c>
      <c r="H15" s="20" t="str">
        <f>VLOOKUP(RISIKOTABELLE[[#This Row],[Risikowert]],HILFSTABELLE_RISIKOEINSTUFUNG[],2.1)</f>
        <v>Hoch</v>
      </c>
      <c r="I15" s="21" t="s">
        <v>29</v>
      </c>
      <c r="J15" s="20">
        <v>4</v>
      </c>
      <c r="K15" s="21"/>
      <c r="L15" s="21"/>
    </row>
    <row r="16" spans="2:12" ht="19" customHeight="1" x14ac:dyDescent="0.2">
      <c r="B16" s="20">
        <v>5</v>
      </c>
      <c r="C16" s="21" t="s">
        <v>13</v>
      </c>
      <c r="D16" s="21" t="s">
        <v>19</v>
      </c>
      <c r="E16" s="20">
        <v>1</v>
      </c>
      <c r="F16" s="20">
        <v>3</v>
      </c>
      <c r="G16" s="20">
        <f>IF(RISIKOTABELLE[[#This Row],[TW]]*RISIKOTABELLE[[#This Row],[EW]]&gt;0,RISIKOTABELLE[[#This Row],[TW]]*RISIKOTABELLE[[#This Row],[EW]],"")</f>
        <v>3</v>
      </c>
      <c r="H16" s="20" t="str">
        <f>VLOOKUP(RISIKOTABELLE[[#This Row],[Risikowert]],HILFSTABELLE_RISIKOEINSTUFUNG[],2.1)</f>
        <v>Niedrig</v>
      </c>
      <c r="I16" s="21" t="s">
        <v>30</v>
      </c>
      <c r="J16" s="20">
        <v>5</v>
      </c>
      <c r="K16" s="21"/>
      <c r="L16" s="21"/>
    </row>
    <row r="17" spans="2:12" ht="19" customHeight="1" x14ac:dyDescent="0.2">
      <c r="B17" s="20">
        <v>5</v>
      </c>
      <c r="C17" s="21" t="s">
        <v>15</v>
      </c>
      <c r="D17" s="21" t="s">
        <v>20</v>
      </c>
      <c r="E17" s="20">
        <v>5</v>
      </c>
      <c r="F17" s="20">
        <v>5</v>
      </c>
      <c r="G17" s="20">
        <f>IF(RISIKOTABELLE[[#This Row],[TW]]*RISIKOTABELLE[[#This Row],[EW]]&gt;0,RISIKOTABELLE[[#This Row],[TW]]*RISIKOTABELLE[[#This Row],[EW]],"")</f>
        <v>25</v>
      </c>
      <c r="H17" s="20" t="str">
        <f>VLOOKUP(RISIKOTABELLE[[#This Row],[Risikowert]],HILFSTABELLE_RISIKOEINSTUFUNG[],2.1)</f>
        <v>Kritisch</v>
      </c>
      <c r="I17" s="21" t="s">
        <v>31</v>
      </c>
      <c r="J17" s="20">
        <v>5</v>
      </c>
      <c r="K17" s="21"/>
      <c r="L17" s="21"/>
    </row>
    <row r="18" spans="2:12" ht="19" customHeight="1" x14ac:dyDescent="0.2">
      <c r="G18" s="6" t="str">
        <f t="shared" ref="G18:G35" si="0">IF(E18*F18&lt;&gt;0,E18*F18,"")</f>
        <v/>
      </c>
      <c r="H18" s="6" t="str">
        <f>IF(G18&lt;&gt;"",VLOOKUP(G18,HILFSTABELLE_RISIKOEINSTUFUNG[],2.1),"")</f>
        <v/>
      </c>
      <c r="I18" s="6"/>
    </row>
    <row r="19" spans="2:12" ht="19" customHeight="1" x14ac:dyDescent="0.2">
      <c r="G19" s="6" t="str">
        <f t="shared" si="0"/>
        <v/>
      </c>
      <c r="H19" s="6" t="str">
        <f>IF(G19&lt;&gt;"",VLOOKUP(G19,HILFSTABELLE_RISIKOEINSTUFUNG[],2.1),"")</f>
        <v/>
      </c>
      <c r="I19" s="6"/>
    </row>
    <row r="20" spans="2:12" ht="19" customHeight="1" x14ac:dyDescent="0.2">
      <c r="G20" s="6" t="str">
        <f t="shared" si="0"/>
        <v/>
      </c>
      <c r="H20" s="6" t="str">
        <f>IF(G20&lt;&gt;"",VLOOKUP(G20,HILFSTABELLE_RISIKOEINSTUFUNG[],2.1),"")</f>
        <v/>
      </c>
      <c r="I20" s="6"/>
    </row>
    <row r="21" spans="2:12" ht="19" customHeight="1" x14ac:dyDescent="0.2">
      <c r="G21" s="6" t="str">
        <f t="shared" si="0"/>
        <v/>
      </c>
      <c r="H21" s="6" t="str">
        <f>IF(G21&lt;&gt;"",VLOOKUP(G21,HILFSTABELLE_RISIKOEINSTUFUNG[],2.1),"")</f>
        <v/>
      </c>
      <c r="I21" s="6"/>
    </row>
    <row r="22" spans="2:12" ht="19" customHeight="1" x14ac:dyDescent="0.2">
      <c r="G22" s="6" t="str">
        <f t="shared" si="0"/>
        <v/>
      </c>
      <c r="H22" s="6" t="str">
        <f>IF(G22&lt;&gt;"",VLOOKUP(G22,HILFSTABELLE_RISIKOEINSTUFUNG[],2.1),"")</f>
        <v/>
      </c>
      <c r="I22" s="6"/>
    </row>
    <row r="23" spans="2:12" ht="19" customHeight="1" x14ac:dyDescent="0.2">
      <c r="G23" s="6" t="str">
        <f t="shared" si="0"/>
        <v/>
      </c>
      <c r="H23" s="6" t="str">
        <f>IF(G23&lt;&gt;"",VLOOKUP(G23,HILFSTABELLE_RISIKOEINSTUFUNG[],2.1),"")</f>
        <v/>
      </c>
      <c r="I23" s="6"/>
    </row>
    <row r="24" spans="2:12" ht="19" customHeight="1" x14ac:dyDescent="0.2">
      <c r="G24" s="6" t="str">
        <f t="shared" si="0"/>
        <v/>
      </c>
      <c r="H24" s="6" t="str">
        <f>IF(G24&lt;&gt;"",VLOOKUP(G24,HILFSTABELLE_RISIKOEINSTUFUNG[],2.1),"")</f>
        <v/>
      </c>
      <c r="I24" s="6"/>
    </row>
    <row r="25" spans="2:12" ht="19" customHeight="1" x14ac:dyDescent="0.2">
      <c r="G25" s="6" t="str">
        <f t="shared" si="0"/>
        <v/>
      </c>
      <c r="H25" s="6" t="str">
        <f>IF(G25&lt;&gt;"",VLOOKUP(G25,HILFSTABELLE_RISIKOEINSTUFUNG[],2.1),"")</f>
        <v/>
      </c>
      <c r="I25" s="6"/>
    </row>
    <row r="26" spans="2:12" ht="19" customHeight="1" x14ac:dyDescent="0.2">
      <c r="G26" s="6" t="str">
        <f t="shared" si="0"/>
        <v/>
      </c>
      <c r="H26" s="6" t="str">
        <f>IF(G26&lt;&gt;"",VLOOKUP(G26,HILFSTABELLE_RISIKOEINSTUFUNG[],2.1),"")</f>
        <v/>
      </c>
    </row>
    <row r="27" spans="2:12" ht="19" customHeight="1" x14ac:dyDescent="0.2">
      <c r="G27" s="6" t="str">
        <f t="shared" si="0"/>
        <v/>
      </c>
      <c r="H27" s="6" t="str">
        <f>IF(G27&lt;&gt;"",VLOOKUP(G27,HILFSTABELLE_RISIKOEINSTUFUNG[],2.1),"")</f>
        <v/>
      </c>
    </row>
    <row r="28" spans="2:12" ht="19" customHeight="1" x14ac:dyDescent="0.2">
      <c r="G28" s="6" t="str">
        <f t="shared" si="0"/>
        <v/>
      </c>
      <c r="H28" s="6" t="str">
        <f>IF(G28&lt;&gt;"",VLOOKUP(G28,HILFSTABELLE_RISIKOEINSTUFUNG[],2.1),"")</f>
        <v/>
      </c>
    </row>
    <row r="29" spans="2:12" ht="19" customHeight="1" x14ac:dyDescent="0.2">
      <c r="G29" s="6" t="str">
        <f t="shared" si="0"/>
        <v/>
      </c>
      <c r="H29" s="6" t="str">
        <f>IF(G29&lt;&gt;"",VLOOKUP(G29,HILFSTABELLE_RISIKOEINSTUFUNG[],2.1),"")</f>
        <v/>
      </c>
    </row>
    <row r="30" spans="2:12" ht="19" customHeight="1" x14ac:dyDescent="0.2">
      <c r="G30" s="6" t="str">
        <f t="shared" si="0"/>
        <v/>
      </c>
      <c r="H30" s="6" t="str">
        <f>IF(G30&lt;&gt;"",VLOOKUP(G30,HILFSTABELLE_RISIKOEINSTUFUNG[],2.1),"")</f>
        <v/>
      </c>
    </row>
    <row r="31" spans="2:12" ht="19" customHeight="1" x14ac:dyDescent="0.2">
      <c r="G31" s="6" t="str">
        <f t="shared" si="0"/>
        <v/>
      </c>
      <c r="H31" s="6" t="str">
        <f>IF(G31&lt;&gt;"",VLOOKUP(G31,HILFSTABELLE_RISIKOEINSTUFUNG[],2.1),"")</f>
        <v/>
      </c>
    </row>
    <row r="32" spans="2:12" ht="19" customHeight="1" x14ac:dyDescent="0.2">
      <c r="G32" s="6" t="str">
        <f t="shared" si="0"/>
        <v/>
      </c>
      <c r="H32" s="6" t="str">
        <f>IF(G32&lt;&gt;"",VLOOKUP(G32,HILFSTABELLE_RISIKOEINSTUFUNG[],2.1),"")</f>
        <v/>
      </c>
    </row>
    <row r="33" spans="7:8" ht="19" customHeight="1" x14ac:dyDescent="0.2">
      <c r="G33" s="6" t="str">
        <f t="shared" si="0"/>
        <v/>
      </c>
      <c r="H33" s="6" t="str">
        <f>IF(G33&lt;&gt;"",VLOOKUP(G33,HILFSTABELLE_RISIKOEINSTUFUNG[],2.1),"")</f>
        <v/>
      </c>
    </row>
    <row r="34" spans="7:8" ht="19" customHeight="1" x14ac:dyDescent="0.2">
      <c r="G34" s="6" t="str">
        <f t="shared" si="0"/>
        <v/>
      </c>
      <c r="H34" s="6" t="str">
        <f>IF(G34&lt;&gt;"",VLOOKUP(G34,HILFSTABELLE_RISIKOEINSTUFUNG[],2.1),"")</f>
        <v/>
      </c>
    </row>
    <row r="35" spans="7:8" ht="19" customHeight="1" x14ac:dyDescent="0.2">
      <c r="G35" s="6" t="str">
        <f t="shared" si="0"/>
        <v/>
      </c>
      <c r="H35" s="6" t="str">
        <f>IF(G35&lt;&gt;"",VLOOKUP(G35,HILFSTABELLE_RISIKOEINSTUFUNG[],2.1),"")</f>
        <v/>
      </c>
    </row>
    <row r="36" spans="7:8" ht="19" customHeight="1" x14ac:dyDescent="0.2"/>
    <row r="37" spans="7:8" ht="19" customHeight="1" x14ac:dyDescent="0.2"/>
    <row r="38" spans="7:8" ht="19" customHeight="1" x14ac:dyDescent="0.2"/>
    <row r="39" spans="7:8" ht="19" customHeight="1" x14ac:dyDescent="0.2"/>
    <row r="40" spans="7:8" ht="19" customHeight="1" x14ac:dyDescent="0.2"/>
    <row r="41" spans="7:8" ht="19" customHeight="1" x14ac:dyDescent="0.2"/>
  </sheetData>
  <mergeCells count="1">
    <mergeCell ref="B2:C2"/>
  </mergeCells>
  <conditionalFormatting sqref="G8:G12 G18:G35">
    <cfRule type="colorScale" priority="31">
      <colorScale>
        <cfvo type="min"/>
        <cfvo type="max"/>
        <color rgb="FFFCFCFF"/>
        <color rgb="FFF8696B"/>
      </colorScale>
    </cfRule>
  </conditionalFormatting>
  <conditionalFormatting sqref="H8:H12 H18:H35">
    <cfRule type="containsText" dxfId="148" priority="27" operator="containsText" text="Kritisch">
      <formula>NOT(ISERROR(SEARCH("Kritisch",H8)))</formula>
    </cfRule>
    <cfRule type="containsText" dxfId="147" priority="28" operator="containsText" text="Mittel">
      <formula>NOT(ISERROR(SEARCH("Mittel",H8)))</formula>
    </cfRule>
    <cfRule type="containsText" dxfId="146" priority="29" operator="containsText" text="Hoch">
      <formula>NOT(ISERROR(SEARCH("Hoch",H8)))</formula>
    </cfRule>
    <cfRule type="containsText" dxfId="145" priority="30" operator="containsText" text="Niedrig">
      <formula>NOT(ISERROR(SEARCH("Niedrig",H8)))</formula>
    </cfRule>
  </conditionalFormatting>
  <conditionalFormatting sqref="I18:I25">
    <cfRule type="containsText" dxfId="144" priority="23" operator="containsText" text="Kritisch">
      <formula>NOT(ISERROR(SEARCH("Kritisch",I18)))</formula>
    </cfRule>
    <cfRule type="containsText" dxfId="143" priority="24" operator="containsText" text="Mittel">
      <formula>NOT(ISERROR(SEARCH("Mittel",I18)))</formula>
    </cfRule>
    <cfRule type="containsText" dxfId="142" priority="25" operator="containsText" text="Hoch">
      <formula>NOT(ISERROR(SEARCH("Hoch",I18)))</formula>
    </cfRule>
    <cfRule type="containsText" dxfId="141" priority="26" operator="containsText" text="Niedrig">
      <formula>NOT(ISERROR(SEARCH("Niedrig",I18)))</formula>
    </cfRule>
  </conditionalFormatting>
  <conditionalFormatting sqref="D2">
    <cfRule type="containsText" dxfId="140" priority="19" operator="containsText" text="Kritisch">
      <formula>NOT(ISERROR(SEARCH("Kritisch",D2)))</formula>
    </cfRule>
    <cfRule type="containsText" dxfId="139" priority="20" operator="containsText" text="Mittel">
      <formula>NOT(ISERROR(SEARCH("Mittel",D2)))</formula>
    </cfRule>
    <cfRule type="containsText" dxfId="138" priority="21" operator="containsText" text="Hoch">
      <formula>NOT(ISERROR(SEARCH("Hoch",D2)))</formula>
    </cfRule>
    <cfRule type="containsText" dxfId="137" priority="22" operator="containsText" text="Niedrig">
      <formula>NOT(ISERROR(SEARCH("Niedrig",D2)))</formula>
    </cfRule>
  </conditionalFormatting>
  <conditionalFormatting sqref="D3">
    <cfRule type="containsText" dxfId="136" priority="15" operator="containsText" text="Kritisch">
      <formula>NOT(ISERROR(SEARCH("Kritisch",D3)))</formula>
    </cfRule>
    <cfRule type="containsText" dxfId="135" priority="16" operator="containsText" text="Mittel">
      <formula>NOT(ISERROR(SEARCH("Mittel",D3)))</formula>
    </cfRule>
    <cfRule type="containsText" dxfId="134" priority="17" operator="containsText" text="Hoch">
      <formula>NOT(ISERROR(SEARCH("Hoch",D3)))</formula>
    </cfRule>
    <cfRule type="containsText" dxfId="133" priority="18" operator="containsText" text="Niedrig">
      <formula>NOT(ISERROR(SEARCH("Niedrig",D3)))</formula>
    </cfRule>
  </conditionalFormatting>
  <conditionalFormatting sqref="D4">
    <cfRule type="containsText" dxfId="132" priority="11" operator="containsText" text="Kritisch">
      <formula>NOT(ISERROR(SEARCH("Kritisch",D4)))</formula>
    </cfRule>
    <cfRule type="containsText" dxfId="131" priority="12" operator="containsText" text="Mittel">
      <formula>NOT(ISERROR(SEARCH("Mittel",D4)))</formula>
    </cfRule>
    <cfRule type="containsText" dxfId="130" priority="13" operator="containsText" text="Hoch">
      <formula>NOT(ISERROR(SEARCH("Hoch",D4)))</formula>
    </cfRule>
    <cfRule type="containsText" dxfId="129" priority="14" operator="containsText" text="Niedrig">
      <formula>NOT(ISERROR(SEARCH("Niedrig",D4)))</formula>
    </cfRule>
  </conditionalFormatting>
  <conditionalFormatting sqref="D5">
    <cfRule type="containsText" dxfId="128" priority="7" operator="containsText" text="Kritisch">
      <formula>NOT(ISERROR(SEARCH("Kritisch",D5)))</formula>
    </cfRule>
    <cfRule type="containsText" dxfId="127" priority="8" operator="containsText" text="Mittel">
      <formula>NOT(ISERROR(SEARCH("Mittel",D5)))</formula>
    </cfRule>
    <cfRule type="containsText" dxfId="126" priority="9" operator="containsText" text="Hoch">
      <formula>NOT(ISERROR(SEARCH("Hoch",D5)))</formula>
    </cfRule>
    <cfRule type="containsText" dxfId="125" priority="10" operator="containsText" text="Niedrig">
      <formula>NOT(ISERROR(SEARCH("Niedrig",D5)))</formula>
    </cfRule>
  </conditionalFormatting>
  <conditionalFormatting sqref="G13:G17">
    <cfRule type="colorScale" priority="6">
      <colorScale>
        <cfvo type="min"/>
        <cfvo type="max"/>
        <color rgb="FFFCFCFF"/>
        <color rgb="FFF8696B"/>
      </colorScale>
    </cfRule>
  </conditionalFormatting>
  <conditionalFormatting sqref="H13:H17">
    <cfRule type="containsText" dxfId="124" priority="2" operator="containsText" text="Kritisch">
      <formula>NOT(ISERROR(SEARCH("Kritisch",H13)))</formula>
    </cfRule>
    <cfRule type="containsText" dxfId="123" priority="3" operator="containsText" text="Mittel">
      <formula>NOT(ISERROR(SEARCH("Mittel",H13)))</formula>
    </cfRule>
    <cfRule type="containsText" dxfId="122" priority="4" operator="containsText" text="Hoch">
      <formula>NOT(ISERROR(SEARCH("Hoch",H13)))</formula>
    </cfRule>
    <cfRule type="containsText" dxfId="121" priority="5" operator="containsText" text="Niedrig">
      <formula>NOT(ISERROR(SEARCH("Niedrig",H13)))</formula>
    </cfRule>
  </conditionalFormatting>
  <conditionalFormatting sqref="J8:J17">
    <cfRule type="iconSet" priority="1">
      <iconSet iconSet="5Arrows" showValue="0">
        <cfvo type="percent" val="0"/>
        <cfvo type="num" val="2"/>
        <cfvo type="num" val="3"/>
        <cfvo type="num" val="4"/>
        <cfvo type="num" val="5"/>
      </iconSet>
    </cfRule>
  </conditionalFormatting>
  <pageMargins left="0.7" right="0.7" top="0.75" bottom="0.75" header="0.3" footer="0.3"/>
  <pageSetup paperSize="9" scale="72" fitToHeight="0" orientation="landscape" horizontalDpi="0" verticalDpi="0"/>
  <headerFooter>
    <oddHeader>&amp;Rhttps://projekte-leicht-gemacht.de</oddHeader>
    <oddFooter>&amp;Rhttps://projekte-leicht-gemacht.de</oddFooter>
  </headerFooter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100-000000000000}">
          <x14:formula1>
            <xm:f>Data!$A$2:$A$6</xm:f>
          </x14:formula1>
          <xm:sqref>E8:E17</xm:sqref>
        </x14:dataValidation>
        <x14:dataValidation type="list" allowBlank="1" showInputMessage="1" showErrorMessage="1" xr:uid="{00000000-0002-0000-0100-000001000000}">
          <x14:formula1>
            <xm:f>Data!$B$2:$B$6</xm:f>
          </x14:formula1>
          <xm:sqref>F8 F13</xm:sqref>
        </x14:dataValidation>
        <x14:dataValidation type="list" allowBlank="1" showInputMessage="1" showErrorMessage="1" xr:uid="{00000000-0002-0000-0100-000002000000}">
          <x14:formula1>
            <xm:f>Data!$C$2:$C$6</xm:f>
          </x14:formula1>
          <xm:sqref>J8:J17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33"/>
  <sheetViews>
    <sheetView showGridLines="0" view="pageLayout" zoomScaleNormal="100" workbookViewId="0"/>
  </sheetViews>
  <sheetFormatPr baseColWidth="10" defaultRowHeight="16" x14ac:dyDescent="0.2"/>
  <cols>
    <col min="1" max="1" width="3.1640625" style="5" customWidth="1"/>
    <col min="2" max="2" width="6.33203125" style="6" customWidth="1"/>
    <col min="3" max="3" width="19.83203125" style="5" customWidth="1"/>
    <col min="4" max="4" width="22" style="5" customWidth="1"/>
    <col min="5" max="5" width="17.5" style="6" customWidth="1"/>
    <col min="6" max="6" width="25.83203125" style="17" customWidth="1"/>
    <col min="7" max="7" width="22.6640625" style="6" customWidth="1"/>
    <col min="8" max="8" width="21.6640625" style="6" customWidth="1"/>
    <col min="9" max="9" width="23.1640625" style="5" customWidth="1"/>
    <col min="10" max="10" width="14.83203125" style="5" customWidth="1"/>
    <col min="11" max="12" width="21.1640625" style="5" customWidth="1"/>
    <col min="13" max="16384" width="10.83203125" style="5"/>
  </cols>
  <sheetData>
    <row r="2" spans="2:9" x14ac:dyDescent="0.2">
      <c r="B2" s="27" t="s">
        <v>37</v>
      </c>
      <c r="C2" s="27"/>
      <c r="D2" s="6" t="s">
        <v>23</v>
      </c>
      <c r="E2" s="7">
        <f>COUNTIF(E8:E35,"Niedrig")</f>
        <v>1</v>
      </c>
    </row>
    <row r="3" spans="2:9" x14ac:dyDescent="0.2">
      <c r="D3" s="6" t="s">
        <v>24</v>
      </c>
      <c r="E3" s="8">
        <f>COUNTIF(E8:E35,"Mittel")</f>
        <v>1</v>
      </c>
    </row>
    <row r="4" spans="2:9" x14ac:dyDescent="0.2">
      <c r="D4" s="6" t="s">
        <v>25</v>
      </c>
      <c r="E4" s="8">
        <f>COUNTIF(E8:E35,"Hoch")</f>
        <v>1</v>
      </c>
    </row>
    <row r="5" spans="2:9" x14ac:dyDescent="0.2">
      <c r="D5" s="6" t="s">
        <v>26</v>
      </c>
      <c r="E5" s="9">
        <f>COUNTIF(E8:E35,"Kritisch")</f>
        <v>3</v>
      </c>
    </row>
    <row r="7" spans="2:9" ht="19" customHeight="1" x14ac:dyDescent="0.2">
      <c r="B7" s="4" t="s">
        <v>0</v>
      </c>
      <c r="C7" s="3" t="s">
        <v>40</v>
      </c>
      <c r="D7" s="3" t="s">
        <v>2</v>
      </c>
      <c r="E7" s="4" t="s">
        <v>41</v>
      </c>
      <c r="F7" s="18" t="s">
        <v>5</v>
      </c>
      <c r="G7" s="3" t="s">
        <v>7</v>
      </c>
      <c r="H7" s="3" t="s">
        <v>8</v>
      </c>
    </row>
    <row r="8" spans="2:9" ht="19" customHeight="1" x14ac:dyDescent="0.2">
      <c r="B8" s="20">
        <v>1</v>
      </c>
      <c r="C8" s="21" t="s">
        <v>42</v>
      </c>
      <c r="D8" s="21" t="s">
        <v>16</v>
      </c>
      <c r="E8" s="20" t="s">
        <v>23</v>
      </c>
      <c r="F8" s="22" t="s">
        <v>27</v>
      </c>
      <c r="G8" s="21"/>
      <c r="H8" s="21"/>
    </row>
    <row r="9" spans="2:9" ht="19" customHeight="1" x14ac:dyDescent="0.2">
      <c r="B9" s="20">
        <v>2</v>
      </c>
      <c r="C9" s="21" t="s">
        <v>43</v>
      </c>
      <c r="D9" s="21" t="s">
        <v>17</v>
      </c>
      <c r="E9" s="20" t="s">
        <v>24</v>
      </c>
      <c r="F9" s="22" t="s">
        <v>28</v>
      </c>
      <c r="G9" s="21"/>
      <c r="H9" s="21"/>
    </row>
    <row r="10" spans="2:9" ht="19" customHeight="1" x14ac:dyDescent="0.2">
      <c r="B10" s="20">
        <v>3</v>
      </c>
      <c r="C10" s="21" t="s">
        <v>44</v>
      </c>
      <c r="D10" s="21" t="s">
        <v>18</v>
      </c>
      <c r="E10" s="20" t="s">
        <v>25</v>
      </c>
      <c r="F10" s="22" t="s">
        <v>29</v>
      </c>
      <c r="G10" s="21"/>
      <c r="H10" s="21"/>
    </row>
    <row r="11" spans="2:9" ht="19" customHeight="1" x14ac:dyDescent="0.2">
      <c r="B11" s="20">
        <v>4</v>
      </c>
      <c r="C11" s="21" t="s">
        <v>45</v>
      </c>
      <c r="D11" s="21" t="s">
        <v>19</v>
      </c>
      <c r="E11" s="20" t="s">
        <v>26</v>
      </c>
      <c r="F11" s="22" t="s">
        <v>30</v>
      </c>
      <c r="G11" s="21"/>
      <c r="H11" s="21"/>
    </row>
    <row r="12" spans="2:9" ht="19" customHeight="1" x14ac:dyDescent="0.2">
      <c r="B12" s="20">
        <v>5</v>
      </c>
      <c r="C12" s="21" t="s">
        <v>46</v>
      </c>
      <c r="D12" s="21" t="s">
        <v>20</v>
      </c>
      <c r="E12" s="20" t="s">
        <v>54</v>
      </c>
      <c r="F12" s="22" t="s">
        <v>31</v>
      </c>
      <c r="G12" s="21"/>
      <c r="H12" s="21"/>
    </row>
    <row r="13" spans="2:9" ht="19" customHeight="1" x14ac:dyDescent="0.2">
      <c r="B13" s="20">
        <v>6</v>
      </c>
      <c r="C13" s="21" t="s">
        <v>55</v>
      </c>
      <c r="D13" s="21"/>
      <c r="E13" s="20" t="s">
        <v>54</v>
      </c>
      <c r="F13" s="22"/>
      <c r="G13" s="20"/>
      <c r="H13" s="20"/>
      <c r="I13" s="6"/>
    </row>
    <row r="14" spans="2:9" ht="19" customHeight="1" x14ac:dyDescent="0.2">
      <c r="I14" s="6"/>
    </row>
    <row r="15" spans="2:9" ht="19" customHeight="1" x14ac:dyDescent="0.2">
      <c r="I15" s="6"/>
    </row>
    <row r="16" spans="2:9" ht="19" customHeight="1" x14ac:dyDescent="0.2">
      <c r="I16" s="6"/>
    </row>
    <row r="17" spans="3:11" ht="19" customHeight="1" x14ac:dyDescent="0.15">
      <c r="C17" s="12"/>
      <c r="D17" s="14"/>
      <c r="F17" s="19"/>
      <c r="G17" s="15"/>
      <c r="H17" s="15"/>
      <c r="I17" s="16"/>
      <c r="J17" s="14"/>
      <c r="K17" s="15"/>
    </row>
    <row r="18" spans="3:11" ht="19" customHeight="1" x14ac:dyDescent="0.15">
      <c r="C18" s="12"/>
      <c r="D18" s="14"/>
      <c r="F18" s="19"/>
      <c r="G18" s="15"/>
      <c r="H18" s="15"/>
      <c r="I18" s="16"/>
      <c r="J18" s="14"/>
      <c r="K18" s="15"/>
    </row>
    <row r="19" spans="3:11" ht="19" customHeight="1" x14ac:dyDescent="0.15">
      <c r="C19" s="12"/>
      <c r="D19" s="14"/>
      <c r="F19" s="19"/>
      <c r="G19" s="15"/>
      <c r="H19" s="15"/>
      <c r="I19" s="16"/>
      <c r="J19" s="14"/>
      <c r="K19" s="15"/>
    </row>
    <row r="20" spans="3:11" ht="19" customHeight="1" x14ac:dyDescent="0.15">
      <c r="C20" s="12"/>
      <c r="D20" s="14"/>
      <c r="F20" s="19"/>
      <c r="G20" s="15"/>
      <c r="H20" s="15"/>
      <c r="I20" s="16"/>
      <c r="J20" s="14"/>
      <c r="K20" s="15"/>
    </row>
    <row r="21" spans="3:11" ht="19" customHeight="1" x14ac:dyDescent="0.2"/>
    <row r="22" spans="3:11" ht="19" customHeight="1" x14ac:dyDescent="0.2"/>
    <row r="23" spans="3:11" ht="19" customHeight="1" x14ac:dyDescent="0.2"/>
    <row r="24" spans="3:11" ht="19" customHeight="1" x14ac:dyDescent="0.2"/>
    <row r="25" spans="3:11" ht="19" customHeight="1" x14ac:dyDescent="0.2"/>
    <row r="26" spans="3:11" ht="19" customHeight="1" x14ac:dyDescent="0.2"/>
    <row r="27" spans="3:11" ht="19" customHeight="1" x14ac:dyDescent="0.2"/>
    <row r="28" spans="3:11" ht="19" customHeight="1" x14ac:dyDescent="0.2"/>
    <row r="29" spans="3:11" ht="19" customHeight="1" x14ac:dyDescent="0.2"/>
    <row r="30" spans="3:11" ht="19" customHeight="1" x14ac:dyDescent="0.2"/>
    <row r="31" spans="3:11" ht="19" customHeight="1" x14ac:dyDescent="0.2"/>
    <row r="32" spans="3:11" ht="19" customHeight="1" x14ac:dyDescent="0.2"/>
    <row r="33" ht="19" customHeight="1" x14ac:dyDescent="0.2"/>
  </sheetData>
  <mergeCells count="1">
    <mergeCell ref="B2:C2"/>
  </mergeCells>
  <conditionalFormatting sqref="H21:H27 H13:H16 E8:E33">
    <cfRule type="containsText" dxfId="107" priority="25" operator="containsText" text="Kritisch">
      <formula>NOT(ISERROR(SEARCH("Kritisch",E8)))</formula>
    </cfRule>
    <cfRule type="containsText" dxfId="106" priority="26" operator="containsText" text="Mittel">
      <formula>NOT(ISERROR(SEARCH("Mittel",E8)))</formula>
    </cfRule>
    <cfRule type="containsText" dxfId="105" priority="27" operator="containsText" text="Hoch">
      <formula>NOT(ISERROR(SEARCH("Hoch",E8)))</formula>
    </cfRule>
    <cfRule type="containsText" dxfId="104" priority="28" operator="containsText" text="Niedrig">
      <formula>NOT(ISERROR(SEARCH("Niedrig",E8)))</formula>
    </cfRule>
  </conditionalFormatting>
  <conditionalFormatting sqref="I13:I16">
    <cfRule type="containsText" dxfId="103" priority="21" operator="containsText" text="Kritisch">
      <formula>NOT(ISERROR(SEARCH("Kritisch",I13)))</formula>
    </cfRule>
    <cfRule type="containsText" dxfId="102" priority="22" operator="containsText" text="Mittel">
      <formula>NOT(ISERROR(SEARCH("Mittel",I13)))</formula>
    </cfRule>
    <cfRule type="containsText" dxfId="101" priority="23" operator="containsText" text="Hoch">
      <formula>NOT(ISERROR(SEARCH("Hoch",I13)))</formula>
    </cfRule>
    <cfRule type="containsText" dxfId="100" priority="24" operator="containsText" text="Niedrig">
      <formula>NOT(ISERROR(SEARCH("Niedrig",I13)))</formula>
    </cfRule>
  </conditionalFormatting>
  <conditionalFormatting sqref="D2">
    <cfRule type="containsText" dxfId="99" priority="17" operator="containsText" text="Kritisch">
      <formula>NOT(ISERROR(SEARCH("Kritisch",D2)))</formula>
    </cfRule>
    <cfRule type="containsText" dxfId="98" priority="18" operator="containsText" text="Mittel">
      <formula>NOT(ISERROR(SEARCH("Mittel",D2)))</formula>
    </cfRule>
    <cfRule type="containsText" dxfId="97" priority="19" operator="containsText" text="Hoch">
      <formula>NOT(ISERROR(SEARCH("Hoch",D2)))</formula>
    </cfRule>
    <cfRule type="containsText" dxfId="96" priority="20" operator="containsText" text="Niedrig">
      <formula>NOT(ISERROR(SEARCH("Niedrig",D2)))</formula>
    </cfRule>
  </conditionalFormatting>
  <conditionalFormatting sqref="D3">
    <cfRule type="containsText" dxfId="95" priority="13" operator="containsText" text="Kritisch">
      <formula>NOT(ISERROR(SEARCH("Kritisch",D3)))</formula>
    </cfRule>
    <cfRule type="containsText" dxfId="94" priority="14" operator="containsText" text="Mittel">
      <formula>NOT(ISERROR(SEARCH("Mittel",D3)))</formula>
    </cfRule>
    <cfRule type="containsText" dxfId="93" priority="15" operator="containsText" text="Hoch">
      <formula>NOT(ISERROR(SEARCH("Hoch",D3)))</formula>
    </cfRule>
    <cfRule type="containsText" dxfId="92" priority="16" operator="containsText" text="Niedrig">
      <formula>NOT(ISERROR(SEARCH("Niedrig",D3)))</formula>
    </cfRule>
  </conditionalFormatting>
  <conditionalFormatting sqref="D4">
    <cfRule type="containsText" dxfId="91" priority="9" operator="containsText" text="Kritisch">
      <formula>NOT(ISERROR(SEARCH("Kritisch",D4)))</formula>
    </cfRule>
    <cfRule type="containsText" dxfId="90" priority="10" operator="containsText" text="Mittel">
      <formula>NOT(ISERROR(SEARCH("Mittel",D4)))</formula>
    </cfRule>
    <cfRule type="containsText" dxfId="89" priority="11" operator="containsText" text="Hoch">
      <formula>NOT(ISERROR(SEARCH("Hoch",D4)))</formula>
    </cfRule>
    <cfRule type="containsText" dxfId="88" priority="12" operator="containsText" text="Niedrig">
      <formula>NOT(ISERROR(SEARCH("Niedrig",D4)))</formula>
    </cfRule>
  </conditionalFormatting>
  <conditionalFormatting sqref="D5">
    <cfRule type="containsText" dxfId="87" priority="5" operator="containsText" text="Kritisch">
      <formula>NOT(ISERROR(SEARCH("Kritisch",D5)))</formula>
    </cfRule>
    <cfRule type="containsText" dxfId="86" priority="6" operator="containsText" text="Mittel">
      <formula>NOT(ISERROR(SEARCH("Mittel",D5)))</formula>
    </cfRule>
    <cfRule type="containsText" dxfId="85" priority="7" operator="containsText" text="Hoch">
      <formula>NOT(ISERROR(SEARCH("Hoch",D5)))</formula>
    </cfRule>
    <cfRule type="containsText" dxfId="84" priority="8" operator="containsText" text="Niedrig">
      <formula>NOT(ISERROR(SEARCH("Niedrig",D5)))</formula>
    </cfRule>
  </conditionalFormatting>
  <conditionalFormatting sqref="H17:H20">
    <cfRule type="cellIs" dxfId="83" priority="1" operator="equal">
      <formula>"Low"</formula>
    </cfRule>
  </conditionalFormatting>
  <conditionalFormatting sqref="H17:H20">
    <cfRule type="cellIs" dxfId="82" priority="2" operator="equal">
      <formula>"Medium"</formula>
    </cfRule>
  </conditionalFormatting>
  <conditionalFormatting sqref="H17:H20">
    <cfRule type="cellIs" dxfId="81" priority="3" operator="equal">
      <formula>"High"</formula>
    </cfRule>
  </conditionalFormatting>
  <conditionalFormatting sqref="H17:H20">
    <cfRule type="cellIs" dxfId="80" priority="4" operator="equal">
      <formula>"Critical"</formula>
    </cfRule>
  </conditionalFormatting>
  <conditionalFormatting sqref="G21:G27 G13:G16">
    <cfRule type="colorScale" priority="65">
      <colorScale>
        <cfvo type="min"/>
        <cfvo type="max"/>
        <color rgb="FFFCFCFF"/>
        <color rgb="FFF8696B"/>
      </colorScale>
    </cfRule>
  </conditionalFormatting>
  <dataValidations disablePrompts="1" count="2">
    <dataValidation type="list" allowBlank="1" sqref="G17:G20" xr:uid="{00000000-0002-0000-0200-000000000000}">
      <formula1>"Assumption,Constraint"</formula1>
    </dataValidation>
    <dataValidation type="list" allowBlank="1" sqref="H17:H20" xr:uid="{00000000-0002-0000-0200-000001000000}">
      <formula1>"Low,Medium,High,Critical"</formula1>
    </dataValidation>
  </dataValidations>
  <pageMargins left="0.7" right="0.7" top="0.75" bottom="0.75" header="0.3" footer="0.3"/>
  <pageSetup paperSize="9" scale="88" fitToHeight="0" orientation="landscape" horizontalDpi="0" verticalDpi="0"/>
  <headerFooter>
    <oddHeader>&amp;Rhttps://projekte-leicht-gemacht.de</oddHeader>
    <oddFooter>&amp;Rhttps://projekte-leicht-gemacht.de</oddFooter>
  </headerFooter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2000000}">
          <x14:formula1>
            <xm:f>Data!$F$2:$F$5</xm:f>
          </x14:formula1>
          <xm:sqref>E8:E34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L25"/>
  <sheetViews>
    <sheetView showGridLines="0" view="pageLayout" zoomScaleNormal="100" workbookViewId="0">
      <selection activeCell="F19" sqref="F19"/>
    </sheetView>
  </sheetViews>
  <sheetFormatPr baseColWidth="10" defaultRowHeight="16" x14ac:dyDescent="0.2"/>
  <cols>
    <col min="1" max="1" width="3.1640625" style="5" customWidth="1"/>
    <col min="2" max="2" width="6.33203125" style="6" customWidth="1"/>
    <col min="3" max="3" width="19.83203125" style="5" customWidth="1"/>
    <col min="4" max="4" width="22" style="5" customWidth="1"/>
    <col min="5" max="5" width="16" style="6" customWidth="1"/>
    <col min="6" max="6" width="25.83203125" style="17" customWidth="1"/>
    <col min="7" max="8" width="22.6640625" style="6" customWidth="1"/>
    <col min="9" max="9" width="21.6640625" style="6" customWidth="1"/>
    <col min="10" max="10" width="23.1640625" style="5" customWidth="1"/>
    <col min="11" max="11" width="14.83203125" style="5" customWidth="1"/>
    <col min="12" max="13" width="21.1640625" style="5" customWidth="1"/>
    <col min="14" max="16384" width="10.83203125" style="5"/>
  </cols>
  <sheetData>
    <row r="2" spans="2:10" x14ac:dyDescent="0.2">
      <c r="B2" s="27" t="s">
        <v>38</v>
      </c>
      <c r="C2" s="27"/>
      <c r="D2" s="6" t="s">
        <v>23</v>
      </c>
      <c r="E2" s="7">
        <f>COUNTIF(E8:E27,"Niedrig")</f>
        <v>1</v>
      </c>
    </row>
    <row r="3" spans="2:10" x14ac:dyDescent="0.2">
      <c r="D3" s="6" t="s">
        <v>24</v>
      </c>
      <c r="E3" s="8">
        <f>COUNTIF(E8:E27,"Mittel")</f>
        <v>1</v>
      </c>
    </row>
    <row r="4" spans="2:10" x14ac:dyDescent="0.2">
      <c r="D4" s="6" t="s">
        <v>25</v>
      </c>
      <c r="E4" s="8">
        <f>COUNTIF(E8:E27,"Hoch")</f>
        <v>1</v>
      </c>
    </row>
    <row r="5" spans="2:10" x14ac:dyDescent="0.2">
      <c r="D5" s="6" t="s">
        <v>26</v>
      </c>
      <c r="E5" s="9">
        <f>COUNTIF(E8:E27,"Kritisch")</f>
        <v>2</v>
      </c>
    </row>
    <row r="7" spans="2:10" ht="19" customHeight="1" x14ac:dyDescent="0.2">
      <c r="B7" s="4" t="s">
        <v>0</v>
      </c>
      <c r="C7" s="3" t="s">
        <v>48</v>
      </c>
      <c r="D7" s="3" t="s">
        <v>52</v>
      </c>
      <c r="E7" s="4" t="s">
        <v>50</v>
      </c>
      <c r="F7" s="18" t="s">
        <v>49</v>
      </c>
      <c r="G7" s="3" t="s">
        <v>51</v>
      </c>
      <c r="H7" s="3" t="s">
        <v>7</v>
      </c>
      <c r="I7" s="3" t="s">
        <v>8</v>
      </c>
    </row>
    <row r="8" spans="2:10" ht="19" customHeight="1" x14ac:dyDescent="0.2">
      <c r="B8" s="20">
        <v>1</v>
      </c>
      <c r="C8" s="21" t="s">
        <v>56</v>
      </c>
      <c r="D8" s="21" t="s">
        <v>52</v>
      </c>
      <c r="E8" s="20" t="s">
        <v>23</v>
      </c>
      <c r="F8" s="22" t="s">
        <v>61</v>
      </c>
      <c r="G8" s="21"/>
      <c r="H8" s="21"/>
      <c r="I8" s="21"/>
    </row>
    <row r="9" spans="2:10" ht="19" customHeight="1" x14ac:dyDescent="0.2">
      <c r="B9" s="20">
        <v>2</v>
      </c>
      <c r="C9" s="21" t="s">
        <v>57</v>
      </c>
      <c r="D9" s="21" t="s">
        <v>52</v>
      </c>
      <c r="E9" s="20" t="s">
        <v>25</v>
      </c>
      <c r="F9" s="22" t="s">
        <v>63</v>
      </c>
      <c r="G9" s="21"/>
      <c r="H9" s="21"/>
      <c r="I9" s="21"/>
    </row>
    <row r="10" spans="2:10" ht="19" customHeight="1" x14ac:dyDescent="0.2">
      <c r="B10" s="20">
        <v>3</v>
      </c>
      <c r="C10" s="21" t="s">
        <v>58</v>
      </c>
      <c r="D10" s="21" t="s">
        <v>52</v>
      </c>
      <c r="E10" s="20" t="s">
        <v>24</v>
      </c>
      <c r="F10" s="22" t="s">
        <v>61</v>
      </c>
      <c r="G10" s="21"/>
      <c r="H10" s="21"/>
      <c r="I10" s="21"/>
    </row>
    <row r="11" spans="2:10" ht="19" customHeight="1" x14ac:dyDescent="0.2">
      <c r="B11" s="20">
        <v>4</v>
      </c>
      <c r="C11" s="21" t="s">
        <v>59</v>
      </c>
      <c r="D11" s="21" t="s">
        <v>52</v>
      </c>
      <c r="E11" s="20" t="s">
        <v>26</v>
      </c>
      <c r="F11" s="22" t="s">
        <v>63</v>
      </c>
      <c r="G11" s="21"/>
      <c r="H11" s="21"/>
      <c r="I11" s="21"/>
    </row>
    <row r="12" spans="2:10" ht="19" customHeight="1" x14ac:dyDescent="0.2">
      <c r="B12" s="20">
        <v>5</v>
      </c>
      <c r="C12" s="21" t="s">
        <v>60</v>
      </c>
      <c r="D12" s="21" t="s">
        <v>52</v>
      </c>
      <c r="E12" s="20" t="s">
        <v>26</v>
      </c>
      <c r="F12" s="22" t="s">
        <v>61</v>
      </c>
      <c r="G12" s="21"/>
      <c r="H12" s="21"/>
      <c r="I12" s="21"/>
    </row>
    <row r="13" spans="2:10" ht="19" customHeight="1" x14ac:dyDescent="0.2">
      <c r="G13" s="6" t="str">
        <f t="shared" ref="G13:G19" si="0">IF(E13*F13&lt;&gt;0,E13*F13,"")</f>
        <v/>
      </c>
      <c r="I13" s="6" t="str">
        <f>IF(G13&lt;&gt;"",VLOOKUP(G13,HILFSTABELLE_RISIKOEINSTUFUNG[],2.1),"")</f>
        <v/>
      </c>
      <c r="J13" s="6"/>
    </row>
    <row r="14" spans="2:10" ht="19" customHeight="1" x14ac:dyDescent="0.2">
      <c r="J14" s="6"/>
    </row>
    <row r="15" spans="2:10" ht="19" customHeight="1" x14ac:dyDescent="0.2">
      <c r="J15" s="6"/>
    </row>
    <row r="16" spans="2:10" ht="19" customHeight="1" x14ac:dyDescent="0.2">
      <c r="J16" s="6"/>
    </row>
    <row r="17" spans="2:12" ht="19" customHeight="1" x14ac:dyDescent="0.15">
      <c r="C17" s="12"/>
      <c r="D17" s="14"/>
      <c r="E17" s="14"/>
      <c r="F17" s="19"/>
      <c r="G17" s="15"/>
      <c r="H17" s="15"/>
      <c r="I17" s="15"/>
      <c r="J17" s="16"/>
      <c r="K17" s="14"/>
      <c r="L17" s="15"/>
    </row>
    <row r="18" spans="2:12" ht="19" customHeight="1" x14ac:dyDescent="0.2">
      <c r="B18" s="12"/>
      <c r="C18" s="13"/>
      <c r="D18" s="13"/>
      <c r="E18" s="13"/>
      <c r="F18" s="13"/>
      <c r="G18" s="12"/>
      <c r="H18" s="12"/>
      <c r="I18" s="12"/>
      <c r="J18" s="12"/>
      <c r="K18" s="13"/>
      <c r="L18" s="13"/>
    </row>
    <row r="19" spans="2:12" ht="19" customHeight="1" x14ac:dyDescent="0.2">
      <c r="G19" s="6" t="str">
        <f t="shared" si="0"/>
        <v/>
      </c>
      <c r="I19" s="6" t="str">
        <f>IF(G19&lt;&gt;"",VLOOKUP(G19,HILFSTABELLE_RISIKOEINSTUFUNG[],2.1),"")</f>
        <v/>
      </c>
    </row>
    <row r="20" spans="2:12" ht="19" customHeight="1" x14ac:dyDescent="0.2"/>
    <row r="21" spans="2:12" ht="19" customHeight="1" x14ac:dyDescent="0.2"/>
    <row r="22" spans="2:12" ht="19" customHeight="1" x14ac:dyDescent="0.2"/>
    <row r="23" spans="2:12" ht="19" customHeight="1" x14ac:dyDescent="0.2"/>
    <row r="24" spans="2:12" ht="19" customHeight="1" x14ac:dyDescent="0.2"/>
    <row r="25" spans="2:12" s="6" customFormat="1" ht="19" customHeight="1" x14ac:dyDescent="0.2">
      <c r="C25" s="5"/>
      <c r="D25" s="5"/>
      <c r="F25" s="17"/>
      <c r="J25" s="5"/>
      <c r="K25" s="5"/>
      <c r="L25" s="5"/>
    </row>
  </sheetData>
  <mergeCells count="1">
    <mergeCell ref="B2:C2"/>
  </mergeCells>
  <conditionalFormatting sqref="I19 I13:I16 E8:E12">
    <cfRule type="containsText" dxfId="70" priority="29" operator="containsText" text="Kritisch">
      <formula>NOT(ISERROR(SEARCH("Kritisch",E8)))</formula>
    </cfRule>
    <cfRule type="containsText" dxfId="69" priority="30" operator="containsText" text="Mittel">
      <formula>NOT(ISERROR(SEARCH("Mittel",E8)))</formula>
    </cfRule>
    <cfRule type="containsText" dxfId="68" priority="31" operator="containsText" text="Hoch">
      <formula>NOT(ISERROR(SEARCH("Hoch",E8)))</formula>
    </cfRule>
    <cfRule type="containsText" dxfId="67" priority="32" operator="containsText" text="Niedrig">
      <formula>NOT(ISERROR(SEARCH("Niedrig",E8)))</formula>
    </cfRule>
  </conditionalFormatting>
  <conditionalFormatting sqref="J13:J16">
    <cfRule type="containsText" dxfId="66" priority="25" operator="containsText" text="Kritisch">
      <formula>NOT(ISERROR(SEARCH("Kritisch",J13)))</formula>
    </cfRule>
    <cfRule type="containsText" dxfId="65" priority="26" operator="containsText" text="Mittel">
      <formula>NOT(ISERROR(SEARCH("Mittel",J13)))</formula>
    </cfRule>
    <cfRule type="containsText" dxfId="64" priority="27" operator="containsText" text="Hoch">
      <formula>NOT(ISERROR(SEARCH("Hoch",J13)))</formula>
    </cfRule>
    <cfRule type="containsText" dxfId="63" priority="28" operator="containsText" text="Niedrig">
      <formula>NOT(ISERROR(SEARCH("Niedrig",J13)))</formula>
    </cfRule>
  </conditionalFormatting>
  <conditionalFormatting sqref="D2">
    <cfRule type="containsText" dxfId="62" priority="21" operator="containsText" text="Kritisch">
      <formula>NOT(ISERROR(SEARCH("Kritisch",D2)))</formula>
    </cfRule>
    <cfRule type="containsText" dxfId="61" priority="22" operator="containsText" text="Mittel">
      <formula>NOT(ISERROR(SEARCH("Mittel",D2)))</formula>
    </cfRule>
    <cfRule type="containsText" dxfId="60" priority="23" operator="containsText" text="Hoch">
      <formula>NOT(ISERROR(SEARCH("Hoch",D2)))</formula>
    </cfRule>
    <cfRule type="containsText" dxfId="59" priority="24" operator="containsText" text="Niedrig">
      <formula>NOT(ISERROR(SEARCH("Niedrig",D2)))</formula>
    </cfRule>
  </conditionalFormatting>
  <conditionalFormatting sqref="D3">
    <cfRule type="containsText" dxfId="58" priority="17" operator="containsText" text="Kritisch">
      <formula>NOT(ISERROR(SEARCH("Kritisch",D3)))</formula>
    </cfRule>
    <cfRule type="containsText" dxfId="57" priority="18" operator="containsText" text="Mittel">
      <formula>NOT(ISERROR(SEARCH("Mittel",D3)))</formula>
    </cfRule>
    <cfRule type="containsText" dxfId="56" priority="19" operator="containsText" text="Hoch">
      <formula>NOT(ISERROR(SEARCH("Hoch",D3)))</formula>
    </cfRule>
    <cfRule type="containsText" dxfId="55" priority="20" operator="containsText" text="Niedrig">
      <formula>NOT(ISERROR(SEARCH("Niedrig",D3)))</formula>
    </cfRule>
  </conditionalFormatting>
  <conditionalFormatting sqref="D4">
    <cfRule type="containsText" dxfId="54" priority="13" operator="containsText" text="Kritisch">
      <formula>NOT(ISERROR(SEARCH("Kritisch",D4)))</formula>
    </cfRule>
    <cfRule type="containsText" dxfId="53" priority="14" operator="containsText" text="Mittel">
      <formula>NOT(ISERROR(SEARCH("Mittel",D4)))</formula>
    </cfRule>
    <cfRule type="containsText" dxfId="52" priority="15" operator="containsText" text="Hoch">
      <formula>NOT(ISERROR(SEARCH("Hoch",D4)))</formula>
    </cfRule>
    <cfRule type="containsText" dxfId="51" priority="16" operator="containsText" text="Niedrig">
      <formula>NOT(ISERROR(SEARCH("Niedrig",D4)))</formula>
    </cfRule>
  </conditionalFormatting>
  <conditionalFormatting sqref="D5">
    <cfRule type="containsText" dxfId="50" priority="9" operator="containsText" text="Kritisch">
      <formula>NOT(ISERROR(SEARCH("Kritisch",D5)))</formula>
    </cfRule>
    <cfRule type="containsText" dxfId="49" priority="10" operator="containsText" text="Mittel">
      <formula>NOT(ISERROR(SEARCH("Mittel",D5)))</formula>
    </cfRule>
    <cfRule type="containsText" dxfId="48" priority="11" operator="containsText" text="Hoch">
      <formula>NOT(ISERROR(SEARCH("Hoch",D5)))</formula>
    </cfRule>
    <cfRule type="containsText" dxfId="47" priority="12" operator="containsText" text="Niedrig">
      <formula>NOT(ISERROR(SEARCH("Niedrig",D5)))</formula>
    </cfRule>
  </conditionalFormatting>
  <conditionalFormatting sqref="I17">
    <cfRule type="cellIs" dxfId="46" priority="5" operator="equal">
      <formula>"Low"</formula>
    </cfRule>
  </conditionalFormatting>
  <conditionalFormatting sqref="I17">
    <cfRule type="cellIs" dxfId="45" priority="6" operator="equal">
      <formula>"Medium"</formula>
    </cfRule>
  </conditionalFormatting>
  <conditionalFormatting sqref="I17">
    <cfRule type="cellIs" dxfId="44" priority="7" operator="equal">
      <formula>"High"</formula>
    </cfRule>
  </conditionalFormatting>
  <conditionalFormatting sqref="I17">
    <cfRule type="cellIs" dxfId="43" priority="8" operator="equal">
      <formula>"Critical"</formula>
    </cfRule>
  </conditionalFormatting>
  <conditionalFormatting sqref="G19:H19 G13:H16">
    <cfRule type="colorScale" priority="33">
      <colorScale>
        <cfvo type="min"/>
        <cfvo type="max"/>
        <color rgb="FFFCFCFF"/>
        <color rgb="FFF8696B"/>
      </colorScale>
    </cfRule>
  </conditionalFormatting>
  <dataValidations disablePrompts="1" count="3">
    <dataValidation type="list" allowBlank="1" sqref="I17" xr:uid="{00000000-0002-0000-0300-000000000000}">
      <formula1>"Low,Medium,High,Critical"</formula1>
    </dataValidation>
    <dataValidation type="list" allowBlank="1" sqref="G17:H17" xr:uid="{00000000-0002-0000-0300-000001000000}">
      <formula1>"Assumption,Constraint"</formula1>
    </dataValidation>
    <dataValidation type="list" allowBlank="1" showInputMessage="1" showErrorMessage="1" sqref="E19:E26" xr:uid="{00000000-0002-0000-0300-000002000000}">
      <formula1>$F$2:$F$5</formula1>
    </dataValidation>
  </dataValidations>
  <pageMargins left="0.7" right="0.7" top="0.75" bottom="0.75" header="0.3" footer="0.3"/>
  <pageSetup paperSize="9" scale="77" fitToHeight="0" orientation="landscape" horizontalDpi="0" verticalDpi="0"/>
  <headerFooter>
    <oddHeader>&amp;Rhttps://projekte-leicht-gemacht.de</oddHeader>
    <oddFooter>&amp;Rhttps://projekte-leicht-gemacht.de</oddFooter>
  </headerFooter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300-000003000000}">
          <x14:formula1>
            <xm:f>Data!$F$2:$F$5</xm:f>
          </x14:formula1>
          <xm:sqref>E8:E17</xm:sqref>
        </x14:dataValidation>
        <x14:dataValidation type="list" allowBlank="1" showInputMessage="1" showErrorMessage="1" xr:uid="{00000000-0002-0000-0300-000004000000}">
          <x14:formula1>
            <xm:f>Data!$H$2:$H$5</xm:f>
          </x14:formula1>
          <xm:sqref>F8:F12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14"/>
  <sheetViews>
    <sheetView showGridLines="0" view="pageLayout" zoomScaleNormal="100" workbookViewId="0">
      <selection activeCell="F24" sqref="F24"/>
    </sheetView>
  </sheetViews>
  <sheetFormatPr baseColWidth="10" defaultRowHeight="16" x14ac:dyDescent="0.2"/>
  <cols>
    <col min="1" max="1" width="3.1640625" style="5" customWidth="1"/>
    <col min="2" max="2" width="6.33203125" style="6" customWidth="1"/>
    <col min="3" max="3" width="19.83203125" style="5" customWidth="1"/>
    <col min="4" max="4" width="22" style="5" customWidth="1"/>
    <col min="5" max="5" width="16" style="6" customWidth="1"/>
    <col min="6" max="6" width="25.83203125" style="17" customWidth="1"/>
    <col min="7" max="7" width="22.6640625" style="6" customWidth="1"/>
    <col min="8" max="8" width="21.6640625" style="6" customWidth="1"/>
    <col min="9" max="9" width="23.1640625" style="5" customWidth="1"/>
    <col min="10" max="10" width="14.83203125" style="5" customWidth="1"/>
    <col min="11" max="12" width="21.1640625" style="5" customWidth="1"/>
    <col min="13" max="16384" width="10.83203125" style="5"/>
  </cols>
  <sheetData>
    <row r="2" spans="2:11" x14ac:dyDescent="0.2">
      <c r="B2" s="27" t="s">
        <v>53</v>
      </c>
      <c r="C2" s="27"/>
      <c r="D2" s="6" t="s">
        <v>23</v>
      </c>
      <c r="E2" s="7">
        <f>COUNTIF(E8:E16,"Niedrig")</f>
        <v>3</v>
      </c>
    </row>
    <row r="3" spans="2:11" x14ac:dyDescent="0.2">
      <c r="D3" s="6" t="s">
        <v>24</v>
      </c>
      <c r="E3" s="8">
        <f>COUNTIF(E8:E16,"Mittel")</f>
        <v>1</v>
      </c>
    </row>
    <row r="4" spans="2:11" x14ac:dyDescent="0.2">
      <c r="D4" s="6" t="s">
        <v>25</v>
      </c>
      <c r="E4" s="8">
        <f>COUNTIF(E8:E16,"Hoch")</f>
        <v>0</v>
      </c>
    </row>
    <row r="5" spans="2:11" x14ac:dyDescent="0.2">
      <c r="D5" s="6" t="s">
        <v>26</v>
      </c>
      <c r="E5" s="9">
        <f>COUNTIF(E8:E16,"Kritisch")</f>
        <v>1</v>
      </c>
    </row>
    <row r="7" spans="2:11" ht="19" customHeight="1" x14ac:dyDescent="0.2">
      <c r="B7" s="4" t="s">
        <v>0</v>
      </c>
      <c r="C7" s="3" t="s">
        <v>53</v>
      </c>
      <c r="D7" s="3" t="s">
        <v>52</v>
      </c>
      <c r="E7" s="4" t="s">
        <v>50</v>
      </c>
      <c r="F7" s="18" t="s">
        <v>5</v>
      </c>
      <c r="G7" s="3" t="s">
        <v>7</v>
      </c>
      <c r="H7" s="3" t="s">
        <v>8</v>
      </c>
    </row>
    <row r="8" spans="2:11" ht="19" customHeight="1" x14ac:dyDescent="0.2">
      <c r="B8" s="20">
        <v>1</v>
      </c>
      <c r="C8" s="21" t="s">
        <v>42</v>
      </c>
      <c r="D8" s="21" t="s">
        <v>52</v>
      </c>
      <c r="E8" s="20" t="s">
        <v>24</v>
      </c>
      <c r="F8" s="22" t="s">
        <v>27</v>
      </c>
      <c r="G8" s="21"/>
      <c r="H8" s="21"/>
    </row>
    <row r="9" spans="2:11" ht="19" customHeight="1" x14ac:dyDescent="0.2">
      <c r="B9" s="20">
        <v>2</v>
      </c>
      <c r="C9" s="21" t="s">
        <v>43</v>
      </c>
      <c r="D9" s="21" t="s">
        <v>52</v>
      </c>
      <c r="E9" s="20" t="s">
        <v>23</v>
      </c>
      <c r="F9" s="22" t="s">
        <v>28</v>
      </c>
      <c r="G9" s="21"/>
      <c r="H9" s="21"/>
    </row>
    <row r="10" spans="2:11" ht="19" customHeight="1" x14ac:dyDescent="0.2">
      <c r="B10" s="20">
        <v>3</v>
      </c>
      <c r="C10" s="21" t="s">
        <v>44</v>
      </c>
      <c r="D10" s="21" t="s">
        <v>52</v>
      </c>
      <c r="E10" s="20" t="s">
        <v>23</v>
      </c>
      <c r="F10" s="22" t="s">
        <v>29</v>
      </c>
      <c r="G10" s="21"/>
      <c r="H10" s="21"/>
    </row>
    <row r="11" spans="2:11" ht="19" customHeight="1" x14ac:dyDescent="0.2">
      <c r="B11" s="20">
        <v>4</v>
      </c>
      <c r="C11" s="21" t="s">
        <v>45</v>
      </c>
      <c r="D11" s="21" t="s">
        <v>52</v>
      </c>
      <c r="E11" s="20" t="s">
        <v>26</v>
      </c>
      <c r="F11" s="22" t="s">
        <v>30</v>
      </c>
      <c r="G11" s="21"/>
      <c r="H11" s="21"/>
    </row>
    <row r="12" spans="2:11" ht="19" customHeight="1" x14ac:dyDescent="0.2">
      <c r="B12" s="20">
        <v>5</v>
      </c>
      <c r="C12" s="21" t="s">
        <v>46</v>
      </c>
      <c r="D12" s="21" t="s">
        <v>52</v>
      </c>
      <c r="E12" s="20" t="s">
        <v>23</v>
      </c>
      <c r="F12" s="22" t="s">
        <v>31</v>
      </c>
      <c r="G12" s="21"/>
      <c r="H12" s="21"/>
    </row>
    <row r="13" spans="2:11" ht="19" customHeight="1" x14ac:dyDescent="0.2">
      <c r="G13" s="6" t="str">
        <f t="shared" ref="G13" si="0">IF(E13*F13&lt;&gt;0,E13*F13,"")</f>
        <v/>
      </c>
      <c r="H13" s="6" t="str">
        <f>IF(G13&lt;&gt;"",VLOOKUP(G13,HILFSTABELLE_RISIKOEINSTUFUNG[],2.1),"")</f>
        <v/>
      </c>
      <c r="I13" s="6"/>
    </row>
    <row r="14" spans="2:11" s="6" customFormat="1" ht="19" customHeight="1" x14ac:dyDescent="0.2">
      <c r="C14" s="5"/>
      <c r="D14" s="5"/>
      <c r="F14" s="17"/>
      <c r="I14" s="5"/>
      <c r="J14" s="5"/>
      <c r="K14" s="5"/>
    </row>
  </sheetData>
  <mergeCells count="1">
    <mergeCell ref="B2:C2"/>
  </mergeCells>
  <conditionalFormatting sqref="H13 E8:E12">
    <cfRule type="containsText" dxfId="32" priority="29" operator="containsText" text="Kritisch">
      <formula>NOT(ISERROR(SEARCH("Kritisch",E8)))</formula>
    </cfRule>
    <cfRule type="containsText" dxfId="31" priority="30" operator="containsText" text="Mittel">
      <formula>NOT(ISERROR(SEARCH("Mittel",E8)))</formula>
    </cfRule>
    <cfRule type="containsText" dxfId="30" priority="31" operator="containsText" text="Hoch">
      <formula>NOT(ISERROR(SEARCH("Hoch",E8)))</formula>
    </cfRule>
    <cfRule type="containsText" dxfId="29" priority="32" operator="containsText" text="Niedrig">
      <formula>NOT(ISERROR(SEARCH("Niedrig",E8)))</formula>
    </cfRule>
  </conditionalFormatting>
  <conditionalFormatting sqref="I13">
    <cfRule type="containsText" dxfId="28" priority="25" operator="containsText" text="Kritisch">
      <formula>NOT(ISERROR(SEARCH("Kritisch",I13)))</formula>
    </cfRule>
    <cfRule type="containsText" dxfId="27" priority="26" operator="containsText" text="Mittel">
      <formula>NOT(ISERROR(SEARCH("Mittel",I13)))</formula>
    </cfRule>
    <cfRule type="containsText" dxfId="26" priority="27" operator="containsText" text="Hoch">
      <formula>NOT(ISERROR(SEARCH("Hoch",I13)))</formula>
    </cfRule>
    <cfRule type="containsText" dxfId="25" priority="28" operator="containsText" text="Niedrig">
      <formula>NOT(ISERROR(SEARCH("Niedrig",I13)))</formula>
    </cfRule>
  </conditionalFormatting>
  <conditionalFormatting sqref="D2">
    <cfRule type="containsText" dxfId="24" priority="21" operator="containsText" text="Kritisch">
      <formula>NOT(ISERROR(SEARCH("Kritisch",D2)))</formula>
    </cfRule>
    <cfRule type="containsText" dxfId="23" priority="22" operator="containsText" text="Mittel">
      <formula>NOT(ISERROR(SEARCH("Mittel",D2)))</formula>
    </cfRule>
    <cfRule type="containsText" dxfId="22" priority="23" operator="containsText" text="Hoch">
      <formula>NOT(ISERROR(SEARCH("Hoch",D2)))</formula>
    </cfRule>
    <cfRule type="containsText" dxfId="21" priority="24" operator="containsText" text="Niedrig">
      <formula>NOT(ISERROR(SEARCH("Niedrig",D2)))</formula>
    </cfRule>
  </conditionalFormatting>
  <conditionalFormatting sqref="D3">
    <cfRule type="containsText" dxfId="20" priority="17" operator="containsText" text="Kritisch">
      <formula>NOT(ISERROR(SEARCH("Kritisch",D3)))</formula>
    </cfRule>
    <cfRule type="containsText" dxfId="19" priority="18" operator="containsText" text="Mittel">
      <formula>NOT(ISERROR(SEARCH("Mittel",D3)))</formula>
    </cfRule>
    <cfRule type="containsText" dxfId="18" priority="19" operator="containsText" text="Hoch">
      <formula>NOT(ISERROR(SEARCH("Hoch",D3)))</formula>
    </cfRule>
    <cfRule type="containsText" dxfId="17" priority="20" operator="containsText" text="Niedrig">
      <formula>NOT(ISERROR(SEARCH("Niedrig",D3)))</formula>
    </cfRule>
  </conditionalFormatting>
  <conditionalFormatting sqref="D4">
    <cfRule type="containsText" dxfId="16" priority="13" operator="containsText" text="Kritisch">
      <formula>NOT(ISERROR(SEARCH("Kritisch",D4)))</formula>
    </cfRule>
    <cfRule type="containsText" dxfId="15" priority="14" operator="containsText" text="Mittel">
      <formula>NOT(ISERROR(SEARCH("Mittel",D4)))</formula>
    </cfRule>
    <cfRule type="containsText" dxfId="14" priority="15" operator="containsText" text="Hoch">
      <formula>NOT(ISERROR(SEARCH("Hoch",D4)))</formula>
    </cfRule>
    <cfRule type="containsText" dxfId="13" priority="16" operator="containsText" text="Niedrig">
      <formula>NOT(ISERROR(SEARCH("Niedrig",D4)))</formula>
    </cfRule>
  </conditionalFormatting>
  <conditionalFormatting sqref="D5">
    <cfRule type="containsText" dxfId="12" priority="9" operator="containsText" text="Kritisch">
      <formula>NOT(ISERROR(SEARCH("Kritisch",D5)))</formula>
    </cfRule>
    <cfRule type="containsText" dxfId="11" priority="10" operator="containsText" text="Mittel">
      <formula>NOT(ISERROR(SEARCH("Mittel",D5)))</formula>
    </cfRule>
    <cfRule type="containsText" dxfId="10" priority="11" operator="containsText" text="Hoch">
      <formula>NOT(ISERROR(SEARCH("Hoch",D5)))</formula>
    </cfRule>
    <cfRule type="containsText" dxfId="9" priority="12" operator="containsText" text="Niedrig">
      <formula>NOT(ISERROR(SEARCH("Niedrig",D5)))</formula>
    </cfRule>
  </conditionalFormatting>
  <conditionalFormatting sqref="G13">
    <cfRule type="colorScale" priority="67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scale="89" fitToHeight="0" orientation="landscape" horizontalDpi="0" verticalDpi="0"/>
  <headerFooter>
    <oddHeader>&amp;Rhttps://projekte-leicht-gemacht.de</oddHeader>
    <oddFooter>&amp;Rhttps://projekte-leicht-gemacht.de</oddFooter>
  </headerFooter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400-000000000000}">
          <x14:formula1>
            <xm:f>Data!$F$2:$F$5</xm:f>
          </x14:formula1>
          <xm:sqref>E8:E15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"/>
  <sheetViews>
    <sheetView showGridLines="0" workbookViewId="0">
      <selection activeCell="I9" sqref="I9"/>
    </sheetView>
  </sheetViews>
  <sheetFormatPr baseColWidth="10" defaultRowHeight="16" x14ac:dyDescent="0.2"/>
  <cols>
    <col min="4" max="4" width="2.6640625" customWidth="1"/>
    <col min="6" max="6" width="12.5" customWidth="1"/>
    <col min="7" max="7" width="4.5" customWidth="1"/>
    <col min="8" max="8" width="20" customWidth="1"/>
  </cols>
  <sheetData>
    <row r="1" spans="1:8" x14ac:dyDescent="0.2">
      <c r="A1" t="s">
        <v>9</v>
      </c>
      <c r="B1" t="s">
        <v>10</v>
      </c>
      <c r="C1" t="s">
        <v>6</v>
      </c>
      <c r="E1" t="s">
        <v>22</v>
      </c>
      <c r="F1" t="s">
        <v>4</v>
      </c>
      <c r="H1" t="s">
        <v>49</v>
      </c>
    </row>
    <row r="2" spans="1:8" x14ac:dyDescent="0.2">
      <c r="A2">
        <v>1</v>
      </c>
      <c r="B2">
        <v>1</v>
      </c>
      <c r="C2">
        <v>1</v>
      </c>
      <c r="E2">
        <v>0</v>
      </c>
      <c r="F2" t="s">
        <v>23</v>
      </c>
      <c r="H2" t="s">
        <v>61</v>
      </c>
    </row>
    <row r="3" spans="1:8" x14ac:dyDescent="0.2">
      <c r="A3">
        <v>2</v>
      </c>
      <c r="B3">
        <v>2</v>
      </c>
      <c r="C3">
        <v>2</v>
      </c>
      <c r="E3">
        <v>6</v>
      </c>
      <c r="F3" t="s">
        <v>24</v>
      </c>
      <c r="H3" t="s">
        <v>62</v>
      </c>
    </row>
    <row r="4" spans="1:8" x14ac:dyDescent="0.2">
      <c r="A4">
        <v>3</v>
      </c>
      <c r="B4">
        <v>3</v>
      </c>
      <c r="C4">
        <v>3</v>
      </c>
      <c r="E4">
        <v>13</v>
      </c>
      <c r="F4" t="s">
        <v>25</v>
      </c>
      <c r="H4" t="s">
        <v>63</v>
      </c>
    </row>
    <row r="5" spans="1:8" x14ac:dyDescent="0.2">
      <c r="A5">
        <v>4</v>
      </c>
      <c r="B5">
        <v>4</v>
      </c>
      <c r="C5">
        <v>4</v>
      </c>
      <c r="E5">
        <v>20</v>
      </c>
      <c r="F5" t="s">
        <v>26</v>
      </c>
      <c r="H5" t="s">
        <v>64</v>
      </c>
    </row>
    <row r="6" spans="1:8" x14ac:dyDescent="0.2">
      <c r="A6">
        <v>5</v>
      </c>
      <c r="B6">
        <v>5</v>
      </c>
      <c r="C6">
        <v>5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RAID</vt:lpstr>
      <vt:lpstr>Risks</vt:lpstr>
      <vt:lpstr>Assumptions</vt:lpstr>
      <vt:lpstr>Issues</vt:lpstr>
      <vt:lpstr>Dependencies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Andrea Windolph</cp:lastModifiedBy>
  <dcterms:created xsi:type="dcterms:W3CDTF">2017-06-03T03:42:48Z</dcterms:created>
  <dcterms:modified xsi:type="dcterms:W3CDTF">2018-06-27T05:21:20Z</dcterms:modified>
</cp:coreProperties>
</file>