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Arctic\Documents\Dummies_win_mac\PMmitExcel_Manuskript\Downloads\"/>
    </mc:Choice>
  </mc:AlternateContent>
  <xr:revisionPtr revIDLastSave="0" documentId="13_ncr:1_{0EBDE49A-8EA3-4BB3-93FA-25F4C7C47361}" xr6:coauthVersionLast="33" xr6:coauthVersionMax="33" xr10:uidLastSave="{00000000-0000-0000-0000-000000000000}"/>
  <bookViews>
    <workbookView xWindow="0" yWindow="0" windowWidth="28800" windowHeight="18000" tabRatio="500" xr2:uid="{00000000-000D-0000-FFFF-FFFF00000000}"/>
  </bookViews>
  <sheets>
    <sheet name="Earned Value" sheetId="2" r:id="rId1"/>
  </sheets>
  <definedNames>
    <definedName name="PLANDAUER">'Earned Value'!$C$3</definedName>
    <definedName name="PLANGESAMTKOSTEN">'Earned Value'!$C$2</definedName>
    <definedName name="PLANKOSTEN">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C13" i="2"/>
  <c r="C16" i="2"/>
  <c r="C11" i="2"/>
  <c r="C15" i="2"/>
  <c r="D9" i="2"/>
  <c r="D7" i="2"/>
  <c r="D14" i="2"/>
  <c r="D18" i="2"/>
  <c r="E9" i="2"/>
  <c r="E7" i="2"/>
  <c r="E14" i="2"/>
  <c r="E18" i="2"/>
  <c r="F9" i="2"/>
  <c r="F7" i="2"/>
  <c r="F14" i="2"/>
  <c r="F18" i="2"/>
  <c r="G9" i="2"/>
  <c r="G7" i="2"/>
  <c r="G14" i="2"/>
  <c r="G18" i="2"/>
  <c r="H9" i="2"/>
  <c r="H7" i="2"/>
  <c r="H14" i="2"/>
  <c r="H18" i="2"/>
  <c r="C7" i="2"/>
  <c r="C14" i="2"/>
  <c r="C18" i="2"/>
  <c r="H15" i="2"/>
  <c r="H13" i="2"/>
  <c r="H16" i="2"/>
  <c r="H17" i="2"/>
  <c r="G15" i="2"/>
  <c r="G13" i="2"/>
  <c r="G16" i="2"/>
  <c r="G17" i="2"/>
  <c r="F15" i="2"/>
  <c r="F13" i="2"/>
  <c r="F16" i="2"/>
  <c r="F17" i="2"/>
  <c r="E15" i="2"/>
  <c r="E13" i="2"/>
  <c r="E16" i="2"/>
  <c r="E17" i="2"/>
  <c r="D15" i="2"/>
  <c r="D13" i="2"/>
  <c r="D16" i="2"/>
  <c r="D17" i="2"/>
  <c r="C17" i="2"/>
  <c r="H12" i="2"/>
  <c r="G12" i="2"/>
  <c r="F12" i="2"/>
  <c r="E12" i="2"/>
  <c r="D12" i="2"/>
  <c r="C12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<sst xmlns="http://schemas.openxmlformats.org/spreadsheetml/2006/main" count="23" uniqueCount="23">
  <si>
    <t>Geplante Gesamtkosten</t>
  </si>
  <si>
    <t>Geplante Projektdauer (Monate)</t>
  </si>
  <si>
    <t>Kennzahl</t>
  </si>
  <si>
    <t>März</t>
  </si>
  <si>
    <t>April</t>
  </si>
  <si>
    <t>Mai</t>
  </si>
  <si>
    <t>Juni</t>
  </si>
  <si>
    <t>Juli</t>
  </si>
  <si>
    <t>August</t>
  </si>
  <si>
    <t>Gesamtkostenprognose 1</t>
  </si>
  <si>
    <t>Gesamtkostenprognose 2</t>
  </si>
  <si>
    <t>Ø Gesamtkostenprognose</t>
  </si>
  <si>
    <t>Projektdauerprognose (Monate)</t>
  </si>
  <si>
    <t>Berichtszeitpunkt:</t>
  </si>
  <si>
    <t>Ist-Kosten</t>
  </si>
  <si>
    <t>Kosten-Performance-Index</t>
  </si>
  <si>
    <t>Termin-Performance-Index</t>
  </si>
  <si>
    <t>Earned Value Ist</t>
  </si>
  <si>
    <t>Earned Value Plan</t>
  </si>
  <si>
    <t>Fertigstellungsgrad Ist</t>
  </si>
  <si>
    <t>Fertigstellungsgrad Plan</t>
  </si>
  <si>
    <t>Kostenvarianz</t>
  </si>
  <si>
    <t>Terminvarianz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</si>
</sst>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\ &quot;€&quot;"/>
    <numFmt numFmtId="166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/>
    <xf numFmtId="0" fontId="3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9" fontId="0" fillId="4" borderId="0" xfId="0" applyNumberFormat="1" applyFill="1" applyAlignment="1">
      <alignment vertical="center"/>
    </xf>
    <xf numFmtId="9" fontId="0" fillId="4" borderId="0" xfId="3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4" borderId="1" xfId="0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9" fontId="0" fillId="0" borderId="0" xfId="3" applyFont="1" applyAlignment="1">
      <alignment vertical="center"/>
    </xf>
    <xf numFmtId="0" fontId="0" fillId="0" borderId="1" xfId="0" applyBorder="1" applyAlignment="1">
      <alignment vertical="center"/>
    </xf>
    <xf numFmtId="9" fontId="0" fillId="0" borderId="1" xfId="3" applyFont="1" applyBorder="1" applyAlignment="1">
      <alignment vertical="center"/>
    </xf>
    <xf numFmtId="0" fontId="0" fillId="0" borderId="2" xfId="0" applyBorder="1" applyAlignment="1">
      <alignment vertical="center"/>
    </xf>
    <xf numFmtId="166" fontId="0" fillId="0" borderId="2" xfId="0" applyNumberFormat="1" applyBorder="1" applyAlignment="1">
      <alignment horizontal="right" vertical="center"/>
    </xf>
    <xf numFmtId="165" fontId="0" fillId="4" borderId="0" xfId="0" applyNumberFormat="1" applyFill="1"/>
    <xf numFmtId="0" fontId="0" fillId="4" borderId="0" xfId="0" applyNumberFormat="1" applyFill="1"/>
    <xf numFmtId="0" fontId="3" fillId="3" borderId="0" xfId="0" applyFont="1" applyFill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9" fontId="0" fillId="4" borderId="0" xfId="1" applyFont="1" applyFill="1" applyAlignment="1">
      <alignment vertical="center"/>
    </xf>
    <xf numFmtId="9" fontId="0" fillId="0" borderId="0" xfId="1" applyFont="1"/>
  </cellXfs>
  <cellStyles count="4">
    <cellStyle name="Link" xfId="2" builtinId="8"/>
    <cellStyle name="Prozent" xfId="1" builtinId="5"/>
    <cellStyle name="Prozent 2" xfId="3" xr:uid="{00000000-0005-0000-0000-000002000000}"/>
    <cellStyle name="Standard" xfId="0" builtinId="0"/>
  </cellStyles>
  <dxfs count="3"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'Earned Value'!$B$11</c:f>
              <c:strCache>
                <c:ptCount val="1"/>
                <c:pt idx="0">
                  <c:v>Kostenvarianz</c:v>
                </c:pt>
              </c:strCache>
            </c:strRef>
          </c:tx>
          <c:spPr>
            <a:ln w="635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C9-479C-9E18-75D96624A9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C9-479C-9E18-75D96624A9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C9-479C-9E18-75D96624A9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C9-479C-9E18-75D96624A9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C9-479C-9E18-75D96624A93B}"/>
                </c:ext>
              </c:extLst>
            </c:dLbl>
            <c:dLbl>
              <c:idx val="5"/>
              <c:layout>
                <c:manualLayout>
                  <c:x val="-2.5125277944908101E-2"/>
                  <c:y val="0.11339129483814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C9-479C-9E18-75D96624A9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'Earned Value'!$C$5:$H$5</c:f>
              <c:strCache>
                <c:ptCount val="6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</c:strCache>
            </c:strRef>
          </c:cat>
          <c:val>
            <c:numRef>
              <c:f>'Earned Value'!$C$11:$H$11</c:f>
              <c:numCache>
                <c:formatCode>#,##0\ "€"</c:formatCode>
                <c:ptCount val="6"/>
                <c:pt idx="0">
                  <c:v>500</c:v>
                </c:pt>
                <c:pt idx="1">
                  <c:v>400</c:v>
                </c:pt>
                <c:pt idx="2">
                  <c:v>2400</c:v>
                </c:pt>
                <c:pt idx="3">
                  <c:v>-5000</c:v>
                </c:pt>
                <c:pt idx="4">
                  <c:v>-7599.9999999999964</c:v>
                </c:pt>
                <c:pt idx="5">
                  <c:v>-19000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C9-479C-9E18-75D96624A93B}"/>
            </c:ext>
          </c:extLst>
        </c:ser>
        <c:ser>
          <c:idx val="1"/>
          <c:order val="1"/>
          <c:tx>
            <c:strRef>
              <c:f>'Earned Value'!$B$12</c:f>
              <c:strCache>
                <c:ptCount val="1"/>
                <c:pt idx="0">
                  <c:v>Terminvarianz</c:v>
                </c:pt>
              </c:strCache>
            </c:strRef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C9-479C-9E18-75D96624A9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C9-479C-9E18-75D96624A9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C9-479C-9E18-75D96624A9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C9-479C-9E18-75D96624A9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C9-479C-9E18-75D96624A93B}"/>
                </c:ext>
              </c:extLst>
            </c:dLbl>
            <c:dLbl>
              <c:idx val="5"/>
              <c:layout>
                <c:manualLayout>
                  <c:x val="-2.5577105187432999E-2"/>
                  <c:y val="7.87037037037037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B8-49EC-A9F2-F72EE2B183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'Earned Value'!$C$5:$H$5</c:f>
              <c:strCache>
                <c:ptCount val="6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</c:strCache>
            </c:strRef>
          </c:cat>
          <c:val>
            <c:numRef>
              <c:f>'Earned Value'!$C$12:$H$12</c:f>
              <c:numCache>
                <c:formatCode>#,##0\ "€"</c:formatCode>
                <c:ptCount val="6"/>
                <c:pt idx="0">
                  <c:v>0</c:v>
                </c:pt>
                <c:pt idx="1">
                  <c:v>2400</c:v>
                </c:pt>
                <c:pt idx="2">
                  <c:v>2400</c:v>
                </c:pt>
                <c:pt idx="3">
                  <c:v>0</c:v>
                </c:pt>
                <c:pt idx="4">
                  <c:v>-3599.9999999999964</c:v>
                </c:pt>
                <c:pt idx="5">
                  <c:v>-6000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5C9-479C-9E18-75D96624A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5339680"/>
        <c:axId val="-1675337360"/>
      </c:lineChart>
      <c:catAx>
        <c:axId val="-16753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75337360"/>
        <c:crosses val="autoZero"/>
        <c:auto val="1"/>
        <c:lblAlgn val="ctr"/>
        <c:lblOffset val="100"/>
        <c:noMultiLvlLbl val="0"/>
      </c:catAx>
      <c:valAx>
        <c:axId val="-1675337360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7533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'Earned Value'!$B$13</c:f>
              <c:strCache>
                <c:ptCount val="1"/>
                <c:pt idx="0">
                  <c:v>Kosten-Performance-Index</c:v>
                </c:pt>
              </c:strCache>
            </c:strRef>
          </c:tx>
          <c:spPr>
            <a:ln w="635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F0-4712-A916-315EE0F309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F0-4712-A916-315EE0F309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F0-4712-A916-315EE0F3091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F0-4712-A916-315EE0F309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F0-4712-A916-315EE0F3091F}"/>
                </c:ext>
              </c:extLst>
            </c:dLbl>
            <c:dLbl>
              <c:idx val="5"/>
              <c:layout>
                <c:manualLayout>
                  <c:x val="-3.3993892027446202E-4"/>
                  <c:y val="-0.160173519976669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1AF0-4712-A916-315EE0F30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'Earned Value'!$C$5:$H$5</c:f>
              <c:strCache>
                <c:ptCount val="6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</c:strCache>
            </c:strRef>
          </c:cat>
          <c:val>
            <c:numRef>
              <c:f>'Earned Value'!$C$13:$H$13</c:f>
              <c:numCache>
                <c:formatCode>0%</c:formatCode>
                <c:ptCount val="6"/>
                <c:pt idx="0">
                  <c:v>1.0434782608695652</c:v>
                </c:pt>
                <c:pt idx="1">
                  <c:v>1.02</c:v>
                </c:pt>
                <c:pt idx="2">
                  <c:v>1.1000000000000001</c:v>
                </c:pt>
                <c:pt idx="3">
                  <c:v>0.8571428571428571</c:v>
                </c:pt>
                <c:pt idx="4">
                  <c:v>0.81</c:v>
                </c:pt>
                <c:pt idx="5">
                  <c:v>0.71641791044776115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F0-4712-A916-315EE0F3091F}"/>
            </c:ext>
          </c:extLst>
        </c:ser>
        <c:ser>
          <c:idx val="1"/>
          <c:order val="1"/>
          <c:tx>
            <c:strRef>
              <c:f>'Earned Value'!$B$14</c:f>
              <c:strCache>
                <c:ptCount val="1"/>
                <c:pt idx="0">
                  <c:v>Termin-Performance-Index</c:v>
                </c:pt>
              </c:strCache>
            </c:strRef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F0-4712-A916-315EE0F309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F0-4712-A916-315EE0F309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F0-4712-A916-315EE0F3091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F0-4712-A916-315EE0F309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F0-4712-A916-315EE0F3091F}"/>
                </c:ext>
              </c:extLst>
            </c:dLbl>
            <c:dLbl>
              <c:idx val="5"/>
              <c:layout>
                <c:manualLayout>
                  <c:x val="-2.1752578325478899E-2"/>
                  <c:y val="-0.1342592592592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1AF0-4712-A916-315EE0F30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'Earned Value'!$C$5:$H$5</c:f>
              <c:strCache>
                <c:ptCount val="6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</c:strCache>
            </c:strRef>
          </c:cat>
          <c:val>
            <c:numRef>
              <c:f>'Earned Value'!$C$14:$H$14</c:f>
              <c:numCache>
                <c:formatCode>0%</c:formatCode>
                <c:ptCount val="6"/>
                <c:pt idx="0">
                  <c:v>1</c:v>
                </c:pt>
                <c:pt idx="1">
                  <c:v>1.1333333333333333</c:v>
                </c:pt>
                <c:pt idx="2">
                  <c:v>1.1000000000000001</c:v>
                </c:pt>
                <c:pt idx="3">
                  <c:v>1</c:v>
                </c:pt>
                <c:pt idx="4">
                  <c:v>0.90000000000000013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AF0-4712-A916-315EE0F3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5299040"/>
        <c:axId val="-1675296720"/>
      </c:lineChart>
      <c:catAx>
        <c:axId val="-16752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75296720"/>
        <c:crosses val="autoZero"/>
        <c:auto val="1"/>
        <c:lblAlgn val="ctr"/>
        <c:lblOffset val="100"/>
        <c:noMultiLvlLbl val="0"/>
      </c:catAx>
      <c:valAx>
        <c:axId val="-1675296720"/>
        <c:scaling>
          <c:orientation val="minMax"/>
          <c:min val="0.7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7529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81933508311404E-2"/>
          <c:y val="4.3352601156069398E-2"/>
          <c:w val="0.82933711411073596"/>
          <c:h val="0.81626189067406996"/>
        </c:manualLayout>
      </c:layout>
      <c:lineChart>
        <c:grouping val="standard"/>
        <c:varyColors val="0"/>
        <c:ser>
          <c:idx val="1"/>
          <c:order val="0"/>
          <c:tx>
            <c:strRef>
              <c:f>'Earned Value'!$B$7</c:f>
              <c:strCache>
                <c:ptCount val="1"/>
                <c:pt idx="0">
                  <c:v>Earned Value Plan</c:v>
                </c:pt>
              </c:strCache>
            </c:strRef>
          </c:tx>
          <c:spPr>
            <a:ln w="476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7E-4156-83D6-9045A697CD7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7E-4156-83D6-9045A697CD7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7E-4156-83D6-9045A697CD7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7E-4156-83D6-9045A697CD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7E-4156-83D6-9045A697CD73}"/>
                </c:ext>
              </c:extLst>
            </c:dLbl>
            <c:dLbl>
              <c:idx val="5"/>
              <c:layout>
                <c:manualLayout>
                  <c:x val="-1.4550096466308601E-16"/>
                  <c:y val="-5.49132947976879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7E-4156-83D6-9045A697C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'Earned Value'!$C$5:$H$5</c:f>
              <c:strCache>
                <c:ptCount val="6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</c:strCache>
            </c:strRef>
          </c:cat>
          <c:val>
            <c:numRef>
              <c:f>'Earned Value'!$C$7:$H$7</c:f>
              <c:numCache>
                <c:formatCode>#,##0\ "€"</c:formatCode>
                <c:ptCount val="6"/>
                <c:pt idx="0">
                  <c:v>12000</c:v>
                </c:pt>
                <c:pt idx="1">
                  <c:v>18000</c:v>
                </c:pt>
                <c:pt idx="2">
                  <c:v>24000</c:v>
                </c:pt>
                <c:pt idx="3">
                  <c:v>30000</c:v>
                </c:pt>
                <c:pt idx="4">
                  <c:v>36000</c:v>
                </c:pt>
                <c:pt idx="5">
                  <c:v>54000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7E-4156-83D6-9045A697CD73}"/>
            </c:ext>
          </c:extLst>
        </c:ser>
        <c:ser>
          <c:idx val="3"/>
          <c:order val="1"/>
          <c:tx>
            <c:strRef>
              <c:f>'Earned Value'!$B$9</c:f>
              <c:strCache>
                <c:ptCount val="1"/>
                <c:pt idx="0">
                  <c:v>Earned Value Ist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7E-4156-83D6-9045A697CD7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7E-4156-83D6-9045A697CD7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7E-4156-83D6-9045A697CD7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7E-4156-83D6-9045A697CD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7E-4156-83D6-9045A697CD73}"/>
                </c:ext>
              </c:extLst>
            </c:dLbl>
            <c:dLbl>
              <c:idx val="5"/>
              <c:layout>
                <c:manualLayout>
                  <c:x val="-1.1487034515422399E-2"/>
                  <c:y val="9.24855491329479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7E-4156-83D6-9045A697C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'Earned Value'!$C$5:$H$5</c:f>
              <c:strCache>
                <c:ptCount val="6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</c:strCache>
            </c:strRef>
          </c:cat>
          <c:val>
            <c:numRef>
              <c:f>'Earned Value'!$C$9:$H$9</c:f>
              <c:numCache>
                <c:formatCode>#,##0\ "€"</c:formatCode>
                <c:ptCount val="6"/>
                <c:pt idx="0">
                  <c:v>12000</c:v>
                </c:pt>
                <c:pt idx="1">
                  <c:v>20400</c:v>
                </c:pt>
                <c:pt idx="2">
                  <c:v>26400</c:v>
                </c:pt>
                <c:pt idx="3">
                  <c:v>30000</c:v>
                </c:pt>
                <c:pt idx="4">
                  <c:v>32400.000000000004</c:v>
                </c:pt>
                <c:pt idx="5">
                  <c:v>48000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7E-4156-83D6-9045A697CD73}"/>
            </c:ext>
          </c:extLst>
        </c:ser>
        <c:ser>
          <c:idx val="4"/>
          <c:order val="2"/>
          <c:tx>
            <c:strRef>
              <c:f>'Earned Value'!$B$10</c:f>
              <c:strCache>
                <c:ptCount val="1"/>
                <c:pt idx="0">
                  <c:v>Ist-Kosten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7E-4156-83D6-9045A697CD7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7E-4156-83D6-9045A697CD7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7E-4156-83D6-9045A697CD7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7E-4156-83D6-9045A697CD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7E-4156-83D6-9045A697CD73}"/>
                </c:ext>
              </c:extLst>
            </c:dLbl>
            <c:dLbl>
              <c:idx val="5"/>
              <c:layout>
                <c:manualLayout>
                  <c:x val="-2.9761904761904798E-2"/>
                  <c:y val="-5.78034682080924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7E-4156-83D6-9045A697C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'Earned Value'!$C$5:$H$5</c:f>
              <c:strCache>
                <c:ptCount val="6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</c:strCache>
            </c:strRef>
          </c:cat>
          <c:val>
            <c:numRef>
              <c:f>'Earned Value'!$C$10:$H$10</c:f>
              <c:numCache>
                <c:formatCode>#,##0\ "€"</c:formatCode>
                <c:ptCount val="6"/>
                <c:pt idx="0">
                  <c:v>11500</c:v>
                </c:pt>
                <c:pt idx="1">
                  <c:v>20000</c:v>
                </c:pt>
                <c:pt idx="2">
                  <c:v>24000</c:v>
                </c:pt>
                <c:pt idx="3">
                  <c:v>35000</c:v>
                </c:pt>
                <c:pt idx="4">
                  <c:v>40000</c:v>
                </c:pt>
                <c:pt idx="5">
                  <c:v>67000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07E-4156-83D6-9045A697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5125488"/>
        <c:axId val="-1285133120"/>
      </c:lineChart>
      <c:catAx>
        <c:axId val="-128512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85133120"/>
        <c:crosses val="autoZero"/>
        <c:auto val="1"/>
        <c:lblAlgn val="ctr"/>
        <c:lblOffset val="100"/>
        <c:noMultiLvlLbl val="0"/>
      </c:catAx>
      <c:valAx>
        <c:axId val="-1285133120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8512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307975</xdr:colOff>
      <xdr:row>41</xdr:row>
      <xdr:rowOff>57150</xdr:rowOff>
    </xdr:from>
    <xdr:to>
      <xdr:col>3</xdr:col>
      <xdr:colOff>793750</xdr:colOff>
      <xdr:row>54</xdr:row>
      <xdr:rowOff>158750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41</xdr:row>
      <xdr:rowOff>73025</xdr:rowOff>
    </xdr:from>
    <xdr:to>
      <xdr:col>8</xdr:col>
      <xdr:colOff>685800</xdr:colOff>
      <xdr:row>54</xdr:row>
      <xdr:rowOff>174625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2425700</xdr:colOff>
      <xdr:row>18</xdr:row>
      <xdr:rowOff>25400</xdr:rowOff>
    </xdr:from>
    <xdr:to>
      <xdr:col>8</xdr:col>
      <xdr:colOff>736600</xdr:colOff>
      <xdr:row>39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2"/>
  <sheetViews>
    <sheetView showGridLines="0" tabSelected="1" workbookViewId="0"/>
  </sheetViews>
  <sheetFormatPr baseColWidth="10" defaultRowHeight="15.5" x14ac:dyDescent="0.35"/>
  <cols>
    <col min="1" max="1" width="5.5" customWidth="1"/>
    <col min="2" max="2" width="35.83203125" customWidth="1"/>
    <col min="3" max="8" width="15" customWidth="1"/>
  </cols>
  <sheetData>
    <row r="1" spans="2:10" x14ac:dyDescent="0.35">
      <c r="J1" s="1"/>
    </row>
    <row r="2" spans="2:10" x14ac:dyDescent="0.35">
      <c r="B2" s="2" t="s">
        <v>0</v>
      </c>
      <c r="C2" s="20">
        <v>120000</v>
      </c>
      <c r="E2" s="26"/>
    </row>
    <row r="3" spans="2:10" x14ac:dyDescent="0.35">
      <c r="B3" s="2" t="s">
        <v>1</v>
      </c>
      <c r="C3" s="21">
        <v>12</v>
      </c>
    </row>
    <row r="5" spans="2:10" s="5" customFormat="1" ht="22" customHeight="1" x14ac:dyDescent="0.3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</row>
    <row r="6" spans="2:10" s="5" customFormat="1" ht="22" customHeight="1" x14ac:dyDescent="0.35">
      <c r="B6" s="6" t="s">
        <v>20</v>
      </c>
      <c r="C6" s="25">
        <v>0.1</v>
      </c>
      <c r="D6" s="25">
        <v>0.15</v>
      </c>
      <c r="E6" s="25">
        <v>0.2</v>
      </c>
      <c r="F6" s="25">
        <v>0.25</v>
      </c>
      <c r="G6" s="25">
        <v>0.3</v>
      </c>
      <c r="H6" s="25">
        <v>0.45</v>
      </c>
    </row>
    <row r="7" spans="2:10" s="5" customFormat="1" ht="22" customHeight="1" x14ac:dyDescent="0.35">
      <c r="B7" s="13" t="s">
        <v>18</v>
      </c>
      <c r="C7" s="14">
        <f t="shared" ref="C7:H7" si="0">PLANGESAMTKOSTEN*C6</f>
        <v>12000</v>
      </c>
      <c r="D7" s="14">
        <f t="shared" si="0"/>
        <v>18000</v>
      </c>
      <c r="E7" s="14">
        <f t="shared" si="0"/>
        <v>24000</v>
      </c>
      <c r="F7" s="14">
        <f t="shared" si="0"/>
        <v>30000</v>
      </c>
      <c r="G7" s="14">
        <f t="shared" si="0"/>
        <v>36000</v>
      </c>
      <c r="H7" s="14">
        <f t="shared" si="0"/>
        <v>54000</v>
      </c>
    </row>
    <row r="8" spans="2:10" s="5" customFormat="1" ht="22" customHeight="1" x14ac:dyDescent="0.35">
      <c r="B8" s="6" t="s">
        <v>19</v>
      </c>
      <c r="C8" s="7">
        <v>0.1</v>
      </c>
      <c r="D8" s="8">
        <v>0.17</v>
      </c>
      <c r="E8" s="8">
        <v>0.22</v>
      </c>
      <c r="F8" s="8">
        <v>0.25</v>
      </c>
      <c r="G8" s="8">
        <v>0.27</v>
      </c>
      <c r="H8" s="8">
        <v>0.4</v>
      </c>
    </row>
    <row r="9" spans="2:10" s="5" customFormat="1" ht="22" customHeight="1" x14ac:dyDescent="0.35">
      <c r="B9" s="9" t="s">
        <v>17</v>
      </c>
      <c r="C9" s="10">
        <f t="shared" ref="C9:H9" si="1">PLANGESAMTKOSTEN*C8</f>
        <v>12000</v>
      </c>
      <c r="D9" s="10">
        <f t="shared" si="1"/>
        <v>20400</v>
      </c>
      <c r="E9" s="10">
        <f t="shared" si="1"/>
        <v>26400</v>
      </c>
      <c r="F9" s="10">
        <f t="shared" si="1"/>
        <v>30000</v>
      </c>
      <c r="G9" s="10">
        <f t="shared" si="1"/>
        <v>32400.000000000004</v>
      </c>
      <c r="H9" s="10">
        <f t="shared" si="1"/>
        <v>48000</v>
      </c>
    </row>
    <row r="10" spans="2:10" s="5" customFormat="1" ht="22" customHeight="1" x14ac:dyDescent="0.35">
      <c r="B10" s="11" t="s">
        <v>14</v>
      </c>
      <c r="C10" s="12">
        <v>11500</v>
      </c>
      <c r="D10" s="12">
        <v>20000</v>
      </c>
      <c r="E10" s="12">
        <v>24000</v>
      </c>
      <c r="F10" s="12">
        <v>35000</v>
      </c>
      <c r="G10" s="12">
        <v>40000</v>
      </c>
      <c r="H10" s="12">
        <v>67000</v>
      </c>
    </row>
    <row r="11" spans="2:10" s="5" customFormat="1" ht="22" customHeight="1" x14ac:dyDescent="0.35">
      <c r="B11" s="9" t="s">
        <v>21</v>
      </c>
      <c r="C11" s="10">
        <f t="shared" ref="C11:H11" si="2">C9-C10</f>
        <v>500</v>
      </c>
      <c r="D11" s="10">
        <f t="shared" si="2"/>
        <v>400</v>
      </c>
      <c r="E11" s="10">
        <f t="shared" si="2"/>
        <v>2400</v>
      </c>
      <c r="F11" s="10">
        <f t="shared" si="2"/>
        <v>-5000</v>
      </c>
      <c r="G11" s="10">
        <f t="shared" si="2"/>
        <v>-7599.9999999999964</v>
      </c>
      <c r="H11" s="10">
        <f t="shared" si="2"/>
        <v>-19000</v>
      </c>
    </row>
    <row r="12" spans="2:10" s="5" customFormat="1" ht="22" customHeight="1" x14ac:dyDescent="0.35">
      <c r="B12" s="13" t="s">
        <v>22</v>
      </c>
      <c r="C12" s="14">
        <f t="shared" ref="C12:H12" si="3">C9-C7</f>
        <v>0</v>
      </c>
      <c r="D12" s="14">
        <f t="shared" si="3"/>
        <v>2400</v>
      </c>
      <c r="E12" s="14">
        <f t="shared" si="3"/>
        <v>2400</v>
      </c>
      <c r="F12" s="14">
        <f t="shared" si="3"/>
        <v>0</v>
      </c>
      <c r="G12" s="14">
        <f t="shared" si="3"/>
        <v>-3599.9999999999964</v>
      </c>
      <c r="H12" s="14">
        <f t="shared" si="3"/>
        <v>-6000</v>
      </c>
    </row>
    <row r="13" spans="2:10" s="5" customFormat="1" ht="22" customHeight="1" x14ac:dyDescent="0.35">
      <c r="B13" s="5" t="s">
        <v>15</v>
      </c>
      <c r="C13" s="15">
        <f t="shared" ref="C13:H13" si="4">C9/C10</f>
        <v>1.0434782608695652</v>
      </c>
      <c r="D13" s="15">
        <f t="shared" si="4"/>
        <v>1.02</v>
      </c>
      <c r="E13" s="15">
        <f t="shared" si="4"/>
        <v>1.1000000000000001</v>
      </c>
      <c r="F13" s="15">
        <f t="shared" si="4"/>
        <v>0.8571428571428571</v>
      </c>
      <c r="G13" s="15">
        <f t="shared" si="4"/>
        <v>0.81</v>
      </c>
      <c r="H13" s="15">
        <f t="shared" si="4"/>
        <v>0.71641791044776115</v>
      </c>
    </row>
    <row r="14" spans="2:10" s="5" customFormat="1" ht="22" customHeight="1" x14ac:dyDescent="0.35">
      <c r="B14" s="16" t="s">
        <v>16</v>
      </c>
      <c r="C14" s="17">
        <f t="shared" ref="C14:H14" si="5">C9/C7</f>
        <v>1</v>
      </c>
      <c r="D14" s="17">
        <f t="shared" si="5"/>
        <v>1.1333333333333333</v>
      </c>
      <c r="E14" s="17">
        <f t="shared" si="5"/>
        <v>1.1000000000000001</v>
      </c>
      <c r="F14" s="17">
        <f t="shared" si="5"/>
        <v>1</v>
      </c>
      <c r="G14" s="17">
        <f t="shared" si="5"/>
        <v>0.90000000000000013</v>
      </c>
      <c r="H14" s="17">
        <f t="shared" si="5"/>
        <v>0.88888888888888884</v>
      </c>
    </row>
    <row r="15" spans="2:10" s="5" customFormat="1" ht="22" customHeight="1" x14ac:dyDescent="0.35">
      <c r="B15" s="9" t="s">
        <v>9</v>
      </c>
      <c r="C15" s="10">
        <f>PLANGESAMTKOSTEN-C11</f>
        <v>119500</v>
      </c>
      <c r="D15" s="10">
        <f>D10+($C$2-D9)</f>
        <v>119600</v>
      </c>
      <c r="E15" s="10">
        <f>E10+($C$2-E9)</f>
        <v>117600</v>
      </c>
      <c r="F15" s="10">
        <f>F10+($C$2-F9)</f>
        <v>125000</v>
      </c>
      <c r="G15" s="10">
        <f>G10+($C$2-G9)</f>
        <v>127600</v>
      </c>
      <c r="H15" s="10">
        <f>H10+($C$2-H9)</f>
        <v>139000</v>
      </c>
    </row>
    <row r="16" spans="2:10" s="5" customFormat="1" ht="22" customHeight="1" x14ac:dyDescent="0.35">
      <c r="B16" s="9" t="s">
        <v>10</v>
      </c>
      <c r="C16" s="10">
        <f>PLANGESAMTKOSTEN/C13</f>
        <v>115000</v>
      </c>
      <c r="D16" s="10">
        <f t="shared" ref="D16:H16" si="6">$C$2/D13</f>
        <v>117647.05882352941</v>
      </c>
      <c r="E16" s="10">
        <f t="shared" si="6"/>
        <v>109090.90909090909</v>
      </c>
      <c r="F16" s="10">
        <f t="shared" si="6"/>
        <v>140000</v>
      </c>
      <c r="G16" s="10">
        <f t="shared" si="6"/>
        <v>148148.14814814815</v>
      </c>
      <c r="H16" s="10">
        <f t="shared" si="6"/>
        <v>167500</v>
      </c>
    </row>
    <row r="17" spans="2:8" s="5" customFormat="1" ht="22" customHeight="1" x14ac:dyDescent="0.35">
      <c r="B17" s="13" t="s">
        <v>11</v>
      </c>
      <c r="C17" s="14">
        <f>AVERAGE(C15:C16)</f>
        <v>117250</v>
      </c>
      <c r="D17" s="14">
        <f t="shared" ref="D17:H17" si="7">AVERAGE(D15:D16)</f>
        <v>118623.5294117647</v>
      </c>
      <c r="E17" s="14">
        <f t="shared" si="7"/>
        <v>113345.45454545454</v>
      </c>
      <c r="F17" s="14">
        <f t="shared" si="7"/>
        <v>132500</v>
      </c>
      <c r="G17" s="14">
        <f t="shared" si="7"/>
        <v>137874.07407407407</v>
      </c>
      <c r="H17" s="14">
        <f t="shared" si="7"/>
        <v>153250</v>
      </c>
    </row>
    <row r="18" spans="2:8" s="5" customFormat="1" ht="22" customHeight="1" x14ac:dyDescent="0.35">
      <c r="B18" s="18" t="s">
        <v>12</v>
      </c>
      <c r="C18" s="19">
        <f t="shared" ref="C18:H18" si="8">PLANDAUER/C14</f>
        <v>12</v>
      </c>
      <c r="D18" s="19">
        <f t="shared" si="8"/>
        <v>10.588235294117647</v>
      </c>
      <c r="E18" s="19">
        <f t="shared" si="8"/>
        <v>10.909090909090908</v>
      </c>
      <c r="F18" s="19">
        <f t="shared" si="8"/>
        <v>12</v>
      </c>
      <c r="G18" s="19">
        <f t="shared" si="8"/>
        <v>13.333333333333332</v>
      </c>
      <c r="H18" s="19">
        <f t="shared" si="8"/>
        <v>13.5</v>
      </c>
    </row>
    <row r="20" spans="2:8" ht="18" customHeight="1" x14ac:dyDescent="0.35">
      <c r="B20" s="22" t="s">
        <v>13</v>
      </c>
    </row>
    <row r="21" spans="2:8" x14ac:dyDescent="0.35">
      <c r="B21" s="23">
        <v>43343</v>
      </c>
    </row>
    <row r="22" spans="2:8" x14ac:dyDescent="0.35">
      <c r="B22" s="24"/>
    </row>
  </sheetData>
  <conditionalFormatting sqref="C13:H14">
    <cfRule type="cellIs" dxfId="2" priority="2" operator="greaterThanOrEqual">
      <formula>1</formula>
    </cfRule>
    <cfRule type="cellIs" dxfId="1" priority="3" operator="lessThan">
      <formula>1</formula>
    </cfRule>
  </conditionalFormatting>
  <conditionalFormatting sqref="C18:H18">
    <cfRule type="cellIs" dxfId="0" priority="1" operator="greaterThan">
      <formula>$C$3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Earned Value</vt:lpstr>
      <vt:lpstr>PLANDAUER</vt:lpstr>
      <vt:lpstr>PLANGESAMTKOSTEN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Arctic</cp:lastModifiedBy>
  <dcterms:created xsi:type="dcterms:W3CDTF">2017-04-04T06:18:04Z</dcterms:created>
  <dcterms:modified xsi:type="dcterms:W3CDTF">2018-06-20T14:47:34Z</dcterms:modified>
</cp:coreProperties>
</file>